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urie.gimber\Desktop\SPP\Research Papers\2018\18 - NWR Sturgeon Refinery (Livingston)\files - NWR Sturgeon Refinery\"/>
    </mc:Choice>
  </mc:AlternateContent>
  <bookViews>
    <workbookView xWindow="0" yWindow="0" windowWidth="13260" windowHeight="8895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H32" i="1"/>
  <c r="E118" i="1"/>
  <c r="E6" i="1"/>
  <c r="D130" i="1"/>
  <c r="D133" i="1"/>
  <c r="E133" i="1"/>
  <c r="K165" i="1"/>
  <c r="K175" i="1"/>
  <c r="D134" i="1"/>
  <c r="E134" i="1"/>
  <c r="K166" i="1"/>
  <c r="K176" i="1"/>
  <c r="D135" i="1"/>
  <c r="E135" i="1"/>
  <c r="K167" i="1"/>
  <c r="K177" i="1"/>
  <c r="D136" i="1"/>
  <c r="E136" i="1"/>
  <c r="K168" i="1"/>
  <c r="K178" i="1"/>
  <c r="K171" i="1"/>
  <c r="K179" i="1"/>
  <c r="K182" i="1"/>
  <c r="K231" i="1"/>
  <c r="D131" i="1"/>
  <c r="E131" i="1"/>
  <c r="J140" i="1"/>
  <c r="K140" i="1"/>
  <c r="K226" i="1"/>
  <c r="K227" i="1"/>
  <c r="K236" i="1"/>
  <c r="K169" i="1"/>
  <c r="G119" i="1"/>
  <c r="J119" i="1"/>
  <c r="K219" i="1"/>
  <c r="J220" i="1"/>
  <c r="K220" i="1"/>
  <c r="K223" i="1"/>
  <c r="K237" i="1"/>
  <c r="F64" i="1"/>
  <c r="G64" i="1"/>
  <c r="H64" i="1"/>
  <c r="I64" i="1"/>
  <c r="J64" i="1"/>
  <c r="K64" i="1"/>
  <c r="K187" i="1"/>
  <c r="F65" i="1"/>
  <c r="G65" i="1"/>
  <c r="H65" i="1"/>
  <c r="I65" i="1"/>
  <c r="J65" i="1"/>
  <c r="K65" i="1"/>
  <c r="K188" i="1"/>
  <c r="G66" i="1"/>
  <c r="H66" i="1"/>
  <c r="I66" i="1"/>
  <c r="J66" i="1"/>
  <c r="K66" i="1"/>
  <c r="K189" i="1"/>
  <c r="G67" i="1"/>
  <c r="H67" i="1"/>
  <c r="I67" i="1"/>
  <c r="J67" i="1"/>
  <c r="K67" i="1"/>
  <c r="K190" i="1"/>
  <c r="G68" i="1"/>
  <c r="H68" i="1"/>
  <c r="I68" i="1"/>
  <c r="J68" i="1"/>
  <c r="K68" i="1"/>
  <c r="K191" i="1"/>
  <c r="G69" i="1"/>
  <c r="H69" i="1"/>
  <c r="I69" i="1"/>
  <c r="J69" i="1"/>
  <c r="K69" i="1"/>
  <c r="K192" i="1"/>
  <c r="H70" i="1"/>
  <c r="I70" i="1"/>
  <c r="J70" i="1"/>
  <c r="K70" i="1"/>
  <c r="K193" i="1"/>
  <c r="H71" i="1"/>
  <c r="I71" i="1"/>
  <c r="J71" i="1"/>
  <c r="K71" i="1"/>
  <c r="K194" i="1"/>
  <c r="H72" i="1"/>
  <c r="I72" i="1"/>
  <c r="J72" i="1"/>
  <c r="K72" i="1"/>
  <c r="K195" i="1"/>
  <c r="H73" i="1"/>
  <c r="I73" i="1"/>
  <c r="J73" i="1"/>
  <c r="K73" i="1"/>
  <c r="K196" i="1"/>
  <c r="I74" i="1"/>
  <c r="J74" i="1"/>
  <c r="K74" i="1"/>
  <c r="K197" i="1"/>
  <c r="I75" i="1"/>
  <c r="J75" i="1"/>
  <c r="K75" i="1"/>
  <c r="K198" i="1"/>
  <c r="C76" i="1"/>
  <c r="J76" i="1"/>
  <c r="K76" i="1"/>
  <c r="K199" i="1"/>
  <c r="K200" i="1"/>
  <c r="K202" i="1"/>
  <c r="K234" i="1"/>
  <c r="K207" i="1"/>
  <c r="K235" i="1"/>
  <c r="G93" i="1"/>
  <c r="I95" i="1"/>
  <c r="J95" i="1"/>
  <c r="K95" i="1"/>
  <c r="K97" i="1"/>
  <c r="K204" i="1"/>
  <c r="K238" i="1"/>
  <c r="K99" i="1"/>
  <c r="K208" i="1"/>
  <c r="K239" i="1"/>
  <c r="K282" i="1"/>
  <c r="D281" i="1"/>
  <c r="I106" i="1"/>
  <c r="J106" i="1"/>
  <c r="K106" i="1"/>
  <c r="K108" i="1"/>
  <c r="K213" i="1"/>
  <c r="K240" i="1"/>
  <c r="K214" i="1"/>
  <c r="K241" i="1"/>
  <c r="K243" i="1"/>
  <c r="K245" i="1"/>
  <c r="E11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D275" i="1"/>
  <c r="D282" i="1"/>
  <c r="E283" i="1"/>
  <c r="E106" i="1"/>
  <c r="F106" i="1"/>
  <c r="G106" i="1"/>
  <c r="H106" i="1"/>
  <c r="N165" i="1"/>
  <c r="N175" i="1"/>
  <c r="N166" i="1"/>
  <c r="N176" i="1"/>
  <c r="N167" i="1"/>
  <c r="N177" i="1"/>
  <c r="N168" i="1"/>
  <c r="N178" i="1"/>
  <c r="N171" i="1"/>
  <c r="N179" i="1"/>
  <c r="N182" i="1"/>
  <c r="N231" i="1"/>
  <c r="N169" i="1"/>
  <c r="N250" i="1"/>
  <c r="O165" i="1"/>
  <c r="O175" i="1"/>
  <c r="O166" i="1"/>
  <c r="O176" i="1"/>
  <c r="O167" i="1"/>
  <c r="O177" i="1"/>
  <c r="O168" i="1"/>
  <c r="O178" i="1"/>
  <c r="O171" i="1"/>
  <c r="O179" i="1"/>
  <c r="O182" i="1"/>
  <c r="O231" i="1"/>
  <c r="O169" i="1"/>
  <c r="O250" i="1"/>
  <c r="P165" i="1"/>
  <c r="P175" i="1"/>
  <c r="P166" i="1"/>
  <c r="P176" i="1"/>
  <c r="P167" i="1"/>
  <c r="P177" i="1"/>
  <c r="P168" i="1"/>
  <c r="P178" i="1"/>
  <c r="P171" i="1"/>
  <c r="P179" i="1"/>
  <c r="P182" i="1"/>
  <c r="P231" i="1"/>
  <c r="P169" i="1"/>
  <c r="P250" i="1"/>
  <c r="Q165" i="1"/>
  <c r="Q175" i="1"/>
  <c r="Q166" i="1"/>
  <c r="Q176" i="1"/>
  <c r="Q167" i="1"/>
  <c r="Q177" i="1"/>
  <c r="Q168" i="1"/>
  <c r="Q178" i="1"/>
  <c r="Q171" i="1"/>
  <c r="Q179" i="1"/>
  <c r="Q182" i="1"/>
  <c r="Q231" i="1"/>
  <c r="Q169" i="1"/>
  <c r="Q250" i="1"/>
  <c r="R165" i="1"/>
  <c r="R175" i="1"/>
  <c r="R166" i="1"/>
  <c r="R176" i="1"/>
  <c r="R167" i="1"/>
  <c r="R177" i="1"/>
  <c r="R168" i="1"/>
  <c r="R178" i="1"/>
  <c r="R171" i="1"/>
  <c r="R179" i="1"/>
  <c r="R182" i="1"/>
  <c r="R231" i="1"/>
  <c r="R169" i="1"/>
  <c r="R250" i="1"/>
  <c r="S165" i="1"/>
  <c r="S175" i="1"/>
  <c r="S166" i="1"/>
  <c r="S176" i="1"/>
  <c r="S167" i="1"/>
  <c r="S177" i="1"/>
  <c r="S168" i="1"/>
  <c r="S178" i="1"/>
  <c r="S171" i="1"/>
  <c r="S179" i="1"/>
  <c r="S182" i="1"/>
  <c r="S231" i="1"/>
  <c r="S169" i="1"/>
  <c r="S250" i="1"/>
  <c r="T165" i="1"/>
  <c r="T175" i="1"/>
  <c r="T166" i="1"/>
  <c r="T176" i="1"/>
  <c r="T167" i="1"/>
  <c r="T177" i="1"/>
  <c r="T168" i="1"/>
  <c r="T178" i="1"/>
  <c r="T171" i="1"/>
  <c r="T179" i="1"/>
  <c r="T182" i="1"/>
  <c r="T231" i="1"/>
  <c r="T169" i="1"/>
  <c r="T250" i="1"/>
  <c r="U165" i="1"/>
  <c r="U175" i="1"/>
  <c r="U166" i="1"/>
  <c r="U176" i="1"/>
  <c r="U167" i="1"/>
  <c r="U177" i="1"/>
  <c r="U168" i="1"/>
  <c r="U178" i="1"/>
  <c r="U171" i="1"/>
  <c r="U179" i="1"/>
  <c r="U182" i="1"/>
  <c r="U231" i="1"/>
  <c r="U169" i="1"/>
  <c r="U250" i="1"/>
  <c r="V165" i="1"/>
  <c r="V175" i="1"/>
  <c r="V166" i="1"/>
  <c r="V176" i="1"/>
  <c r="V167" i="1"/>
  <c r="V177" i="1"/>
  <c r="V168" i="1"/>
  <c r="V178" i="1"/>
  <c r="V171" i="1"/>
  <c r="V179" i="1"/>
  <c r="V182" i="1"/>
  <c r="V231" i="1"/>
  <c r="V169" i="1"/>
  <c r="V250" i="1"/>
  <c r="W165" i="1"/>
  <c r="W175" i="1"/>
  <c r="W166" i="1"/>
  <c r="W176" i="1"/>
  <c r="W167" i="1"/>
  <c r="W177" i="1"/>
  <c r="W168" i="1"/>
  <c r="W178" i="1"/>
  <c r="W171" i="1"/>
  <c r="W179" i="1"/>
  <c r="W182" i="1"/>
  <c r="W231" i="1"/>
  <c r="W169" i="1"/>
  <c r="W250" i="1"/>
  <c r="X165" i="1"/>
  <c r="X175" i="1"/>
  <c r="X166" i="1"/>
  <c r="X176" i="1"/>
  <c r="X167" i="1"/>
  <c r="X177" i="1"/>
  <c r="X168" i="1"/>
  <c r="X178" i="1"/>
  <c r="X171" i="1"/>
  <c r="X179" i="1"/>
  <c r="X182" i="1"/>
  <c r="X231" i="1"/>
  <c r="X169" i="1"/>
  <c r="X250" i="1"/>
  <c r="Y165" i="1"/>
  <c r="Y175" i="1"/>
  <c r="Y166" i="1"/>
  <c r="Y176" i="1"/>
  <c r="Y167" i="1"/>
  <c r="Y177" i="1"/>
  <c r="Y168" i="1"/>
  <c r="Y178" i="1"/>
  <c r="Y171" i="1"/>
  <c r="Y179" i="1"/>
  <c r="Y182" i="1"/>
  <c r="Y231" i="1"/>
  <c r="Y169" i="1"/>
  <c r="Y250" i="1"/>
  <c r="Z165" i="1"/>
  <c r="Z175" i="1"/>
  <c r="Z166" i="1"/>
  <c r="Z176" i="1"/>
  <c r="Z167" i="1"/>
  <c r="Z177" i="1"/>
  <c r="Z168" i="1"/>
  <c r="Z178" i="1"/>
  <c r="Z171" i="1"/>
  <c r="Z179" i="1"/>
  <c r="Z182" i="1"/>
  <c r="Z231" i="1"/>
  <c r="Z169" i="1"/>
  <c r="Z250" i="1"/>
  <c r="AA165" i="1"/>
  <c r="AA175" i="1"/>
  <c r="AA166" i="1"/>
  <c r="AA176" i="1"/>
  <c r="AA167" i="1"/>
  <c r="AA177" i="1"/>
  <c r="AA168" i="1"/>
  <c r="AA178" i="1"/>
  <c r="AA171" i="1"/>
  <c r="AA179" i="1"/>
  <c r="AA182" i="1"/>
  <c r="AA231" i="1"/>
  <c r="AA169" i="1"/>
  <c r="AA250" i="1"/>
  <c r="AB165" i="1"/>
  <c r="AB175" i="1"/>
  <c r="AB166" i="1"/>
  <c r="AB176" i="1"/>
  <c r="AB167" i="1"/>
  <c r="AB177" i="1"/>
  <c r="AB168" i="1"/>
  <c r="AB178" i="1"/>
  <c r="AB171" i="1"/>
  <c r="AB179" i="1"/>
  <c r="AB182" i="1"/>
  <c r="AB231" i="1"/>
  <c r="AB169" i="1"/>
  <c r="AB250" i="1"/>
  <c r="AC165" i="1"/>
  <c r="AC175" i="1"/>
  <c r="AC166" i="1"/>
  <c r="AC176" i="1"/>
  <c r="AC167" i="1"/>
  <c r="AC177" i="1"/>
  <c r="AC168" i="1"/>
  <c r="AC178" i="1"/>
  <c r="AC171" i="1"/>
  <c r="AC179" i="1"/>
  <c r="AC182" i="1"/>
  <c r="AC231" i="1"/>
  <c r="AC169" i="1"/>
  <c r="AC250" i="1"/>
  <c r="AD165" i="1"/>
  <c r="AD175" i="1"/>
  <c r="AD166" i="1"/>
  <c r="AD176" i="1"/>
  <c r="AD167" i="1"/>
  <c r="AD177" i="1"/>
  <c r="AD168" i="1"/>
  <c r="AD178" i="1"/>
  <c r="AD171" i="1"/>
  <c r="AD179" i="1"/>
  <c r="AD182" i="1"/>
  <c r="AD231" i="1"/>
  <c r="AD169" i="1"/>
  <c r="AD250" i="1"/>
  <c r="AE165" i="1"/>
  <c r="AE175" i="1"/>
  <c r="AE166" i="1"/>
  <c r="AE176" i="1"/>
  <c r="AE167" i="1"/>
  <c r="AE177" i="1"/>
  <c r="AE168" i="1"/>
  <c r="AE178" i="1"/>
  <c r="AE171" i="1"/>
  <c r="AE179" i="1"/>
  <c r="AE182" i="1"/>
  <c r="AE231" i="1"/>
  <c r="AE169" i="1"/>
  <c r="AE250" i="1"/>
  <c r="AF165" i="1"/>
  <c r="AF175" i="1"/>
  <c r="AF166" i="1"/>
  <c r="AF176" i="1"/>
  <c r="AF167" i="1"/>
  <c r="AF177" i="1"/>
  <c r="AF168" i="1"/>
  <c r="AF178" i="1"/>
  <c r="AF171" i="1"/>
  <c r="AF179" i="1"/>
  <c r="AF182" i="1"/>
  <c r="AF231" i="1"/>
  <c r="AF169" i="1"/>
  <c r="AF250" i="1"/>
  <c r="AG165" i="1"/>
  <c r="AG175" i="1"/>
  <c r="AG166" i="1"/>
  <c r="AG176" i="1"/>
  <c r="AG167" i="1"/>
  <c r="AG177" i="1"/>
  <c r="AG168" i="1"/>
  <c r="AG178" i="1"/>
  <c r="AG171" i="1"/>
  <c r="AG179" i="1"/>
  <c r="AG182" i="1"/>
  <c r="AG231" i="1"/>
  <c r="AG169" i="1"/>
  <c r="AG250" i="1"/>
  <c r="AH165" i="1"/>
  <c r="AH175" i="1"/>
  <c r="AH166" i="1"/>
  <c r="AH176" i="1"/>
  <c r="AH167" i="1"/>
  <c r="AH177" i="1"/>
  <c r="AH168" i="1"/>
  <c r="AH178" i="1"/>
  <c r="AH171" i="1"/>
  <c r="AH179" i="1"/>
  <c r="AH182" i="1"/>
  <c r="AH231" i="1"/>
  <c r="AH169" i="1"/>
  <c r="AH250" i="1"/>
  <c r="AI165" i="1"/>
  <c r="AI175" i="1"/>
  <c r="AI166" i="1"/>
  <c r="AI176" i="1"/>
  <c r="AI167" i="1"/>
  <c r="AI177" i="1"/>
  <c r="AI168" i="1"/>
  <c r="AI178" i="1"/>
  <c r="AI171" i="1"/>
  <c r="AI179" i="1"/>
  <c r="AI182" i="1"/>
  <c r="AI231" i="1"/>
  <c r="AI169" i="1"/>
  <c r="AI250" i="1"/>
  <c r="AJ165" i="1"/>
  <c r="AJ175" i="1"/>
  <c r="AJ166" i="1"/>
  <c r="AJ176" i="1"/>
  <c r="AJ167" i="1"/>
  <c r="AJ177" i="1"/>
  <c r="AJ168" i="1"/>
  <c r="AJ178" i="1"/>
  <c r="AJ171" i="1"/>
  <c r="AJ179" i="1"/>
  <c r="AJ182" i="1"/>
  <c r="AJ231" i="1"/>
  <c r="AJ169" i="1"/>
  <c r="AJ250" i="1"/>
  <c r="L76" i="1"/>
  <c r="M76" i="1"/>
  <c r="N76" i="1"/>
  <c r="N199" i="1"/>
  <c r="L64" i="1"/>
  <c r="M64" i="1"/>
  <c r="N64" i="1"/>
  <c r="N187" i="1"/>
  <c r="L65" i="1"/>
  <c r="M65" i="1"/>
  <c r="N65" i="1"/>
  <c r="N188" i="1"/>
  <c r="L66" i="1"/>
  <c r="M66" i="1"/>
  <c r="N66" i="1"/>
  <c r="N189" i="1"/>
  <c r="N190" i="1"/>
  <c r="L68" i="1"/>
  <c r="M68" i="1"/>
  <c r="N68" i="1"/>
  <c r="N191" i="1"/>
  <c r="L69" i="1"/>
  <c r="M69" i="1"/>
  <c r="N69" i="1"/>
  <c r="N192" i="1"/>
  <c r="L70" i="1"/>
  <c r="M70" i="1"/>
  <c r="N70" i="1"/>
  <c r="N193" i="1"/>
  <c r="L71" i="1"/>
  <c r="M71" i="1"/>
  <c r="N71" i="1"/>
  <c r="N194" i="1"/>
  <c r="L72" i="1"/>
  <c r="M72" i="1"/>
  <c r="N72" i="1"/>
  <c r="N195" i="1"/>
  <c r="L73" i="1"/>
  <c r="M73" i="1"/>
  <c r="N73" i="1"/>
  <c r="N196" i="1"/>
  <c r="L74" i="1"/>
  <c r="M74" i="1"/>
  <c r="N74" i="1"/>
  <c r="N197" i="1"/>
  <c r="L75" i="1"/>
  <c r="M75" i="1"/>
  <c r="N75" i="1"/>
  <c r="N198" i="1"/>
  <c r="N200" i="1"/>
  <c r="N202" i="1"/>
  <c r="N234" i="1"/>
  <c r="N252" i="1"/>
  <c r="O76" i="1"/>
  <c r="O199" i="1"/>
  <c r="O64" i="1"/>
  <c r="O187" i="1"/>
  <c r="O65" i="1"/>
  <c r="O188" i="1"/>
  <c r="O66" i="1"/>
  <c r="O189" i="1"/>
  <c r="O190" i="1"/>
  <c r="O68" i="1"/>
  <c r="O191" i="1"/>
  <c r="O69" i="1"/>
  <c r="O192" i="1"/>
  <c r="O70" i="1"/>
  <c r="O193" i="1"/>
  <c r="O71" i="1"/>
  <c r="O194" i="1"/>
  <c r="O72" i="1"/>
  <c r="O195" i="1"/>
  <c r="O73" i="1"/>
  <c r="O196" i="1"/>
  <c r="O74" i="1"/>
  <c r="O197" i="1"/>
  <c r="O75" i="1"/>
  <c r="O198" i="1"/>
  <c r="O200" i="1"/>
  <c r="O202" i="1"/>
  <c r="O234" i="1"/>
  <c r="O252" i="1"/>
  <c r="P76" i="1"/>
  <c r="P199" i="1"/>
  <c r="P187" i="1"/>
  <c r="P65" i="1"/>
  <c r="P188" i="1"/>
  <c r="P66" i="1"/>
  <c r="P189" i="1"/>
  <c r="P190" i="1"/>
  <c r="P68" i="1"/>
  <c r="P191" i="1"/>
  <c r="P69" i="1"/>
  <c r="P192" i="1"/>
  <c r="P70" i="1"/>
  <c r="P193" i="1"/>
  <c r="P71" i="1"/>
  <c r="P194" i="1"/>
  <c r="P72" i="1"/>
  <c r="P195" i="1"/>
  <c r="P73" i="1"/>
  <c r="P196" i="1"/>
  <c r="P74" i="1"/>
  <c r="P197" i="1"/>
  <c r="P75" i="1"/>
  <c r="P198" i="1"/>
  <c r="P200" i="1"/>
  <c r="P202" i="1"/>
  <c r="P234" i="1"/>
  <c r="P252" i="1"/>
  <c r="Q76" i="1"/>
  <c r="Q199" i="1"/>
  <c r="Q187" i="1"/>
  <c r="Q65" i="1"/>
  <c r="Q188" i="1"/>
  <c r="Q66" i="1"/>
  <c r="Q189" i="1"/>
  <c r="Q190" i="1"/>
  <c r="Q68" i="1"/>
  <c r="Q191" i="1"/>
  <c r="Q69" i="1"/>
  <c r="Q192" i="1"/>
  <c r="Q70" i="1"/>
  <c r="Q193" i="1"/>
  <c r="Q71" i="1"/>
  <c r="Q194" i="1"/>
  <c r="Q72" i="1"/>
  <c r="Q195" i="1"/>
  <c r="Q73" i="1"/>
  <c r="Q196" i="1"/>
  <c r="Q74" i="1"/>
  <c r="Q197" i="1"/>
  <c r="Q75" i="1"/>
  <c r="Q198" i="1"/>
  <c r="Q200" i="1"/>
  <c r="Q202" i="1"/>
  <c r="Q234" i="1"/>
  <c r="Q252" i="1"/>
  <c r="R76" i="1"/>
  <c r="R199" i="1"/>
  <c r="R187" i="1"/>
  <c r="R65" i="1"/>
  <c r="R188" i="1"/>
  <c r="R66" i="1"/>
  <c r="R189" i="1"/>
  <c r="R190" i="1"/>
  <c r="R68" i="1"/>
  <c r="R191" i="1"/>
  <c r="R192" i="1"/>
  <c r="R70" i="1"/>
  <c r="R193" i="1"/>
  <c r="R71" i="1"/>
  <c r="R194" i="1"/>
  <c r="R72" i="1"/>
  <c r="R195" i="1"/>
  <c r="R73" i="1"/>
  <c r="R196" i="1"/>
  <c r="R74" i="1"/>
  <c r="R197" i="1"/>
  <c r="R75" i="1"/>
  <c r="R198" i="1"/>
  <c r="R200" i="1"/>
  <c r="R202" i="1"/>
  <c r="R234" i="1"/>
  <c r="R252" i="1"/>
  <c r="S76" i="1"/>
  <c r="S199" i="1"/>
  <c r="S187" i="1"/>
  <c r="S65" i="1"/>
  <c r="S188" i="1"/>
  <c r="S66" i="1"/>
  <c r="S189" i="1"/>
  <c r="S190" i="1"/>
  <c r="S68" i="1"/>
  <c r="S191" i="1"/>
  <c r="S192" i="1"/>
  <c r="S70" i="1"/>
  <c r="S193" i="1"/>
  <c r="S71" i="1"/>
  <c r="S194" i="1"/>
  <c r="S72" i="1"/>
  <c r="S195" i="1"/>
  <c r="S73" i="1"/>
  <c r="S196" i="1"/>
  <c r="S197" i="1"/>
  <c r="S75" i="1"/>
  <c r="S198" i="1"/>
  <c r="S200" i="1"/>
  <c r="S202" i="1"/>
  <c r="S234" i="1"/>
  <c r="S252" i="1"/>
  <c r="T76" i="1"/>
  <c r="T199" i="1"/>
  <c r="T187" i="1"/>
  <c r="T65" i="1"/>
  <c r="T188" i="1"/>
  <c r="T66" i="1"/>
  <c r="T189" i="1"/>
  <c r="T190" i="1"/>
  <c r="T68" i="1"/>
  <c r="T191" i="1"/>
  <c r="T192" i="1"/>
  <c r="T70" i="1"/>
  <c r="T193" i="1"/>
  <c r="T71" i="1"/>
  <c r="T194" i="1"/>
  <c r="T72" i="1"/>
  <c r="T195" i="1"/>
  <c r="T73" i="1"/>
  <c r="T196" i="1"/>
  <c r="T197" i="1"/>
  <c r="T75" i="1"/>
  <c r="T198" i="1"/>
  <c r="T200" i="1"/>
  <c r="T202" i="1"/>
  <c r="T234" i="1"/>
  <c r="T252" i="1"/>
  <c r="U76" i="1"/>
  <c r="U199" i="1"/>
  <c r="U187" i="1"/>
  <c r="U65" i="1"/>
  <c r="U188" i="1"/>
  <c r="U66" i="1"/>
  <c r="U189" i="1"/>
  <c r="U190" i="1"/>
  <c r="U68" i="1"/>
  <c r="U191" i="1"/>
  <c r="U192" i="1"/>
  <c r="U193" i="1"/>
  <c r="U71" i="1"/>
  <c r="U194" i="1"/>
  <c r="U72" i="1"/>
  <c r="U195" i="1"/>
  <c r="U73" i="1"/>
  <c r="U196" i="1"/>
  <c r="U197" i="1"/>
  <c r="U75" i="1"/>
  <c r="U198" i="1"/>
  <c r="U200" i="1"/>
  <c r="U202" i="1"/>
  <c r="U234" i="1"/>
  <c r="U252" i="1"/>
  <c r="V76" i="1"/>
  <c r="V199" i="1"/>
  <c r="V187" i="1"/>
  <c r="V65" i="1"/>
  <c r="V188" i="1"/>
  <c r="V66" i="1"/>
  <c r="V189" i="1"/>
  <c r="V190" i="1"/>
  <c r="V68" i="1"/>
  <c r="V191" i="1"/>
  <c r="V192" i="1"/>
  <c r="V193" i="1"/>
  <c r="V71" i="1"/>
  <c r="V194" i="1"/>
  <c r="V72" i="1"/>
  <c r="V195" i="1"/>
  <c r="V73" i="1"/>
  <c r="V196" i="1"/>
  <c r="V197" i="1"/>
  <c r="V75" i="1"/>
  <c r="V198" i="1"/>
  <c r="V200" i="1"/>
  <c r="V202" i="1"/>
  <c r="V234" i="1"/>
  <c r="V252" i="1"/>
  <c r="W76" i="1"/>
  <c r="W199" i="1"/>
  <c r="W187" i="1"/>
  <c r="W65" i="1"/>
  <c r="W188" i="1"/>
  <c r="W66" i="1"/>
  <c r="W189" i="1"/>
  <c r="W190" i="1"/>
  <c r="W68" i="1"/>
  <c r="W191" i="1"/>
  <c r="W192" i="1"/>
  <c r="W193" i="1"/>
  <c r="W71" i="1"/>
  <c r="W194" i="1"/>
  <c r="W72" i="1"/>
  <c r="W195" i="1"/>
  <c r="W73" i="1"/>
  <c r="W196" i="1"/>
  <c r="W197" i="1"/>
  <c r="W75" i="1"/>
  <c r="W198" i="1"/>
  <c r="W200" i="1"/>
  <c r="W202" i="1"/>
  <c r="W234" i="1"/>
  <c r="W252" i="1"/>
  <c r="X76" i="1"/>
  <c r="X199" i="1"/>
  <c r="X187" i="1"/>
  <c r="X65" i="1"/>
  <c r="X188" i="1"/>
  <c r="X66" i="1"/>
  <c r="X189" i="1"/>
  <c r="X190" i="1"/>
  <c r="X68" i="1"/>
  <c r="X191" i="1"/>
  <c r="X192" i="1"/>
  <c r="X193" i="1"/>
  <c r="X71" i="1"/>
  <c r="X194" i="1"/>
  <c r="X72" i="1"/>
  <c r="X195" i="1"/>
  <c r="X73" i="1"/>
  <c r="X196" i="1"/>
  <c r="X197" i="1"/>
  <c r="X75" i="1"/>
  <c r="X198" i="1"/>
  <c r="X200" i="1"/>
  <c r="X202" i="1"/>
  <c r="X234" i="1"/>
  <c r="X252" i="1"/>
  <c r="Y76" i="1"/>
  <c r="Y199" i="1"/>
  <c r="Y187" i="1"/>
  <c r="Y65" i="1"/>
  <c r="Y188" i="1"/>
  <c r="Y66" i="1"/>
  <c r="Y189" i="1"/>
  <c r="Y190" i="1"/>
  <c r="Y68" i="1"/>
  <c r="Y191" i="1"/>
  <c r="Y192" i="1"/>
  <c r="Y193" i="1"/>
  <c r="Y71" i="1"/>
  <c r="Y194" i="1"/>
  <c r="Y195" i="1"/>
  <c r="Y73" i="1"/>
  <c r="Y196" i="1"/>
  <c r="Y197" i="1"/>
  <c r="Y75" i="1"/>
  <c r="Y198" i="1"/>
  <c r="Y200" i="1"/>
  <c r="Y202" i="1"/>
  <c r="Y234" i="1"/>
  <c r="Y252" i="1"/>
  <c r="Z76" i="1"/>
  <c r="Z199" i="1"/>
  <c r="Z187" i="1"/>
  <c r="Z65" i="1"/>
  <c r="Z188" i="1"/>
  <c r="Z66" i="1"/>
  <c r="Z189" i="1"/>
  <c r="Z190" i="1"/>
  <c r="Z68" i="1"/>
  <c r="Z191" i="1"/>
  <c r="Z192" i="1"/>
  <c r="Z193" i="1"/>
  <c r="Z71" i="1"/>
  <c r="Z194" i="1"/>
  <c r="Z195" i="1"/>
  <c r="Z73" i="1"/>
  <c r="Z196" i="1"/>
  <c r="Z197" i="1"/>
  <c r="Z75" i="1"/>
  <c r="Z198" i="1"/>
  <c r="Z200" i="1"/>
  <c r="Z202" i="1"/>
  <c r="Z234" i="1"/>
  <c r="Z252" i="1"/>
  <c r="AA76" i="1"/>
  <c r="AA199" i="1"/>
  <c r="AA187" i="1"/>
  <c r="AA65" i="1"/>
  <c r="AA188" i="1"/>
  <c r="AA66" i="1"/>
  <c r="AA189" i="1"/>
  <c r="AA190" i="1"/>
  <c r="AA68" i="1"/>
  <c r="AA191" i="1"/>
  <c r="AA192" i="1"/>
  <c r="AA193" i="1"/>
  <c r="AA71" i="1"/>
  <c r="AA194" i="1"/>
  <c r="AA195" i="1"/>
  <c r="AA73" i="1"/>
  <c r="AA196" i="1"/>
  <c r="AA197" i="1"/>
  <c r="AA198" i="1"/>
  <c r="AA200" i="1"/>
  <c r="AA202" i="1"/>
  <c r="AA234" i="1"/>
  <c r="AA252" i="1"/>
  <c r="AB76" i="1"/>
  <c r="AB199" i="1"/>
  <c r="AB187" i="1"/>
  <c r="AB65" i="1"/>
  <c r="AB188" i="1"/>
  <c r="AB66" i="1"/>
  <c r="AB189" i="1"/>
  <c r="AB190" i="1"/>
  <c r="AB68" i="1"/>
  <c r="AB191" i="1"/>
  <c r="AB192" i="1"/>
  <c r="AB193" i="1"/>
  <c r="AB71" i="1"/>
  <c r="AB194" i="1"/>
  <c r="AB195" i="1"/>
  <c r="AB73" i="1"/>
  <c r="AB196" i="1"/>
  <c r="AB197" i="1"/>
  <c r="AB198" i="1"/>
  <c r="AB200" i="1"/>
  <c r="AB202" i="1"/>
  <c r="AB234" i="1"/>
  <c r="AB252" i="1"/>
  <c r="AC76" i="1"/>
  <c r="AC199" i="1"/>
  <c r="AC187" i="1"/>
  <c r="AC65" i="1"/>
  <c r="AC188" i="1"/>
  <c r="AC66" i="1"/>
  <c r="AC189" i="1"/>
  <c r="AC190" i="1"/>
  <c r="AC68" i="1"/>
  <c r="AC191" i="1"/>
  <c r="AC192" i="1"/>
  <c r="AC193" i="1"/>
  <c r="AC194" i="1"/>
  <c r="AC195" i="1"/>
  <c r="AC73" i="1"/>
  <c r="AC196" i="1"/>
  <c r="AC197" i="1"/>
  <c r="AC198" i="1"/>
  <c r="AC200" i="1"/>
  <c r="AC202" i="1"/>
  <c r="AC234" i="1"/>
  <c r="AC252" i="1"/>
  <c r="AD76" i="1"/>
  <c r="AD199" i="1"/>
  <c r="AD187" i="1"/>
  <c r="AD65" i="1"/>
  <c r="AD188" i="1"/>
  <c r="AD66" i="1"/>
  <c r="AD189" i="1"/>
  <c r="AD190" i="1"/>
  <c r="AD68" i="1"/>
  <c r="AD191" i="1"/>
  <c r="AD192" i="1"/>
  <c r="AD193" i="1"/>
  <c r="AD194" i="1"/>
  <c r="AD195" i="1"/>
  <c r="AD73" i="1"/>
  <c r="AD196" i="1"/>
  <c r="AD197" i="1"/>
  <c r="AD198" i="1"/>
  <c r="AD200" i="1"/>
  <c r="AD202" i="1"/>
  <c r="AD234" i="1"/>
  <c r="AD252" i="1"/>
  <c r="AE187" i="1"/>
  <c r="AE65" i="1"/>
  <c r="AE188" i="1"/>
  <c r="AE66" i="1"/>
  <c r="AE189" i="1"/>
  <c r="AE190" i="1"/>
  <c r="AE68" i="1"/>
  <c r="AE191" i="1"/>
  <c r="AE192" i="1"/>
  <c r="AE193" i="1"/>
  <c r="AE194" i="1"/>
  <c r="AE195" i="1"/>
  <c r="AE196" i="1"/>
  <c r="AE197" i="1"/>
  <c r="AE198" i="1"/>
  <c r="AE199" i="1"/>
  <c r="AE200" i="1"/>
  <c r="AE202" i="1"/>
  <c r="AE234" i="1"/>
  <c r="AE252" i="1"/>
  <c r="AF187" i="1"/>
  <c r="AF65" i="1"/>
  <c r="AF188" i="1"/>
  <c r="AF66" i="1"/>
  <c r="AF189" i="1"/>
  <c r="AF190" i="1"/>
  <c r="AF68" i="1"/>
  <c r="AF191" i="1"/>
  <c r="AF192" i="1"/>
  <c r="AF193" i="1"/>
  <c r="AF194" i="1"/>
  <c r="AF195" i="1"/>
  <c r="AF196" i="1"/>
  <c r="AF197" i="1"/>
  <c r="AF198" i="1"/>
  <c r="AF199" i="1"/>
  <c r="AF200" i="1"/>
  <c r="AF202" i="1"/>
  <c r="AF234" i="1"/>
  <c r="AF252" i="1"/>
  <c r="AG187" i="1"/>
  <c r="AG65" i="1"/>
  <c r="AG188" i="1"/>
  <c r="AG66" i="1"/>
  <c r="AG189" i="1"/>
  <c r="AG190" i="1"/>
  <c r="AG68" i="1"/>
  <c r="AG191" i="1"/>
  <c r="AG192" i="1"/>
  <c r="AG193" i="1"/>
  <c r="AG194" i="1"/>
  <c r="AG195" i="1"/>
  <c r="AG196" i="1"/>
  <c r="AG197" i="1"/>
  <c r="AG198" i="1"/>
  <c r="AG199" i="1"/>
  <c r="AG200" i="1"/>
  <c r="AG202" i="1"/>
  <c r="AG234" i="1"/>
  <c r="AG252" i="1"/>
  <c r="AH187" i="1"/>
  <c r="AH65" i="1"/>
  <c r="AH188" i="1"/>
  <c r="AH66" i="1"/>
  <c r="AH189" i="1"/>
  <c r="AH190" i="1"/>
  <c r="AH68" i="1"/>
  <c r="AH191" i="1"/>
  <c r="AH192" i="1"/>
  <c r="AH193" i="1"/>
  <c r="AH194" i="1"/>
  <c r="AH195" i="1"/>
  <c r="AH196" i="1"/>
  <c r="AH197" i="1"/>
  <c r="AH198" i="1"/>
  <c r="AH199" i="1"/>
  <c r="AH200" i="1"/>
  <c r="AH202" i="1"/>
  <c r="AH234" i="1"/>
  <c r="AH252" i="1"/>
  <c r="AI187" i="1"/>
  <c r="AI65" i="1"/>
  <c r="AI188" i="1"/>
  <c r="AI66" i="1"/>
  <c r="AI189" i="1"/>
  <c r="AI190" i="1"/>
  <c r="AI68" i="1"/>
  <c r="AI191" i="1"/>
  <c r="AI192" i="1"/>
  <c r="AI193" i="1"/>
  <c r="AI194" i="1"/>
  <c r="AI195" i="1"/>
  <c r="AI196" i="1"/>
  <c r="AI197" i="1"/>
  <c r="AI198" i="1"/>
  <c r="AI199" i="1"/>
  <c r="AI200" i="1"/>
  <c r="AI202" i="1"/>
  <c r="AI234" i="1"/>
  <c r="AI252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2" i="1"/>
  <c r="AJ234" i="1"/>
  <c r="AJ252" i="1"/>
  <c r="N207" i="1"/>
  <c r="N235" i="1"/>
  <c r="N253" i="1"/>
  <c r="O207" i="1"/>
  <c r="O235" i="1"/>
  <c r="O253" i="1"/>
  <c r="P207" i="1"/>
  <c r="P235" i="1"/>
  <c r="P253" i="1"/>
  <c r="Q207" i="1"/>
  <c r="Q235" i="1"/>
  <c r="Q253" i="1"/>
  <c r="R207" i="1"/>
  <c r="R235" i="1"/>
  <c r="R253" i="1"/>
  <c r="S207" i="1"/>
  <c r="S235" i="1"/>
  <c r="S253" i="1"/>
  <c r="T207" i="1"/>
  <c r="T235" i="1"/>
  <c r="T253" i="1"/>
  <c r="U207" i="1"/>
  <c r="U235" i="1"/>
  <c r="U253" i="1"/>
  <c r="V207" i="1"/>
  <c r="V235" i="1"/>
  <c r="V253" i="1"/>
  <c r="W207" i="1"/>
  <c r="W235" i="1"/>
  <c r="W253" i="1"/>
  <c r="X207" i="1"/>
  <c r="X235" i="1"/>
  <c r="X253" i="1"/>
  <c r="Y207" i="1"/>
  <c r="Y235" i="1"/>
  <c r="Y253" i="1"/>
  <c r="Z207" i="1"/>
  <c r="Z235" i="1"/>
  <c r="Z253" i="1"/>
  <c r="AA207" i="1"/>
  <c r="AA235" i="1"/>
  <c r="AA253" i="1"/>
  <c r="AB207" i="1"/>
  <c r="AB235" i="1"/>
  <c r="AB253" i="1"/>
  <c r="AC207" i="1"/>
  <c r="AC235" i="1"/>
  <c r="AC253" i="1"/>
  <c r="AD207" i="1"/>
  <c r="AD235" i="1"/>
  <c r="AD253" i="1"/>
  <c r="AE207" i="1"/>
  <c r="AE235" i="1"/>
  <c r="AE253" i="1"/>
  <c r="AF207" i="1"/>
  <c r="AF235" i="1"/>
  <c r="AF253" i="1"/>
  <c r="AG207" i="1"/>
  <c r="AG235" i="1"/>
  <c r="AG253" i="1"/>
  <c r="AH207" i="1"/>
  <c r="AH235" i="1"/>
  <c r="AH253" i="1"/>
  <c r="AI207" i="1"/>
  <c r="AI235" i="1"/>
  <c r="AI253" i="1"/>
  <c r="AJ207" i="1"/>
  <c r="AJ235" i="1"/>
  <c r="AJ253" i="1"/>
  <c r="L95" i="1"/>
  <c r="L99" i="1"/>
  <c r="M95" i="1"/>
  <c r="M99" i="1"/>
  <c r="N95" i="1"/>
  <c r="N97" i="1"/>
  <c r="N204" i="1"/>
  <c r="N238" i="1"/>
  <c r="N254" i="1"/>
  <c r="N99" i="1"/>
  <c r="O95" i="1"/>
  <c r="O97" i="1"/>
  <c r="O204" i="1"/>
  <c r="O238" i="1"/>
  <c r="O254" i="1"/>
  <c r="O99" i="1"/>
  <c r="P95" i="1"/>
  <c r="P97" i="1"/>
  <c r="P204" i="1"/>
  <c r="P238" i="1"/>
  <c r="P254" i="1"/>
  <c r="P99" i="1"/>
  <c r="Q95" i="1"/>
  <c r="Q97" i="1"/>
  <c r="Q204" i="1"/>
  <c r="Q238" i="1"/>
  <c r="Q254" i="1"/>
  <c r="Q99" i="1"/>
  <c r="R95" i="1"/>
  <c r="R97" i="1"/>
  <c r="R204" i="1"/>
  <c r="R238" i="1"/>
  <c r="R254" i="1"/>
  <c r="R99" i="1"/>
  <c r="S95" i="1"/>
  <c r="S97" i="1"/>
  <c r="S204" i="1"/>
  <c r="S238" i="1"/>
  <c r="S254" i="1"/>
  <c r="S99" i="1"/>
  <c r="T95" i="1"/>
  <c r="T97" i="1"/>
  <c r="T204" i="1"/>
  <c r="T238" i="1"/>
  <c r="T254" i="1"/>
  <c r="U204" i="1"/>
  <c r="U238" i="1"/>
  <c r="U254" i="1"/>
  <c r="V204" i="1"/>
  <c r="V238" i="1"/>
  <c r="V254" i="1"/>
  <c r="W204" i="1"/>
  <c r="W238" i="1"/>
  <c r="W254" i="1"/>
  <c r="X204" i="1"/>
  <c r="X238" i="1"/>
  <c r="X254" i="1"/>
  <c r="Y204" i="1"/>
  <c r="Y238" i="1"/>
  <c r="Y254" i="1"/>
  <c r="Z204" i="1"/>
  <c r="Z238" i="1"/>
  <c r="Z254" i="1"/>
  <c r="AA204" i="1"/>
  <c r="AA238" i="1"/>
  <c r="AA254" i="1"/>
  <c r="AB204" i="1"/>
  <c r="AB238" i="1"/>
  <c r="AB254" i="1"/>
  <c r="AC204" i="1"/>
  <c r="AC238" i="1"/>
  <c r="AC254" i="1"/>
  <c r="AD204" i="1"/>
  <c r="AD238" i="1"/>
  <c r="AD254" i="1"/>
  <c r="AE204" i="1"/>
  <c r="AE238" i="1"/>
  <c r="AE254" i="1"/>
  <c r="AF204" i="1"/>
  <c r="AF238" i="1"/>
  <c r="AF254" i="1"/>
  <c r="AG204" i="1"/>
  <c r="AG238" i="1"/>
  <c r="AG254" i="1"/>
  <c r="AH204" i="1"/>
  <c r="AH238" i="1"/>
  <c r="AH254" i="1"/>
  <c r="AI204" i="1"/>
  <c r="AI238" i="1"/>
  <c r="AI254" i="1"/>
  <c r="AJ204" i="1"/>
  <c r="AJ238" i="1"/>
  <c r="AJ254" i="1"/>
  <c r="N208" i="1"/>
  <c r="N239" i="1"/>
  <c r="N255" i="1"/>
  <c r="O208" i="1"/>
  <c r="O239" i="1"/>
  <c r="O255" i="1"/>
  <c r="P208" i="1"/>
  <c r="P239" i="1"/>
  <c r="P255" i="1"/>
  <c r="Q208" i="1"/>
  <c r="Q239" i="1"/>
  <c r="Q255" i="1"/>
  <c r="R208" i="1"/>
  <c r="R239" i="1"/>
  <c r="R255" i="1"/>
  <c r="S208" i="1"/>
  <c r="S239" i="1"/>
  <c r="S255" i="1"/>
  <c r="T99" i="1"/>
  <c r="T208" i="1"/>
  <c r="T239" i="1"/>
  <c r="T255" i="1"/>
  <c r="U208" i="1"/>
  <c r="U239" i="1"/>
  <c r="U255" i="1"/>
  <c r="V208" i="1"/>
  <c r="V239" i="1"/>
  <c r="V255" i="1"/>
  <c r="W208" i="1"/>
  <c r="W239" i="1"/>
  <c r="W255" i="1"/>
  <c r="X208" i="1"/>
  <c r="X239" i="1"/>
  <c r="X255" i="1"/>
  <c r="Y208" i="1"/>
  <c r="Y239" i="1"/>
  <c r="Y255" i="1"/>
  <c r="Z208" i="1"/>
  <c r="Z239" i="1"/>
  <c r="Z255" i="1"/>
  <c r="AA208" i="1"/>
  <c r="AA239" i="1"/>
  <c r="AA255" i="1"/>
  <c r="AB208" i="1"/>
  <c r="AB239" i="1"/>
  <c r="AB255" i="1"/>
  <c r="AC208" i="1"/>
  <c r="AC239" i="1"/>
  <c r="AC255" i="1"/>
  <c r="AD208" i="1"/>
  <c r="AD239" i="1"/>
  <c r="AD255" i="1"/>
  <c r="AE208" i="1"/>
  <c r="AE239" i="1"/>
  <c r="AE255" i="1"/>
  <c r="AF208" i="1"/>
  <c r="AF239" i="1"/>
  <c r="AF255" i="1"/>
  <c r="AG208" i="1"/>
  <c r="AG239" i="1"/>
  <c r="AG255" i="1"/>
  <c r="AH208" i="1"/>
  <c r="AH239" i="1"/>
  <c r="AH255" i="1"/>
  <c r="AI208" i="1"/>
  <c r="AI239" i="1"/>
  <c r="AI255" i="1"/>
  <c r="AJ208" i="1"/>
  <c r="AJ239" i="1"/>
  <c r="AJ255" i="1"/>
  <c r="L106" i="1"/>
  <c r="M106" i="1"/>
  <c r="N106" i="1"/>
  <c r="N108" i="1"/>
  <c r="N213" i="1"/>
  <c r="N240" i="1"/>
  <c r="N256" i="1"/>
  <c r="O106" i="1"/>
  <c r="O108" i="1"/>
  <c r="O213" i="1"/>
  <c r="O240" i="1"/>
  <c r="O256" i="1"/>
  <c r="P106" i="1"/>
  <c r="P108" i="1"/>
  <c r="P213" i="1"/>
  <c r="P240" i="1"/>
  <c r="P256" i="1"/>
  <c r="Q106" i="1"/>
  <c r="Q108" i="1"/>
  <c r="Q213" i="1"/>
  <c r="Q240" i="1"/>
  <c r="Q256" i="1"/>
  <c r="R106" i="1"/>
  <c r="R108" i="1"/>
  <c r="R213" i="1"/>
  <c r="R240" i="1"/>
  <c r="R256" i="1"/>
  <c r="S106" i="1"/>
  <c r="S108" i="1"/>
  <c r="S213" i="1"/>
  <c r="S240" i="1"/>
  <c r="S256" i="1"/>
  <c r="T106" i="1"/>
  <c r="T108" i="1"/>
  <c r="T213" i="1"/>
  <c r="T240" i="1"/>
  <c r="T256" i="1"/>
  <c r="U106" i="1"/>
  <c r="U108" i="1"/>
  <c r="U213" i="1"/>
  <c r="U240" i="1"/>
  <c r="U256" i="1"/>
  <c r="V106" i="1"/>
  <c r="V108" i="1"/>
  <c r="V213" i="1"/>
  <c r="V240" i="1"/>
  <c r="V256" i="1"/>
  <c r="W106" i="1"/>
  <c r="W108" i="1"/>
  <c r="W213" i="1"/>
  <c r="W240" i="1"/>
  <c r="W256" i="1"/>
  <c r="X106" i="1"/>
  <c r="X108" i="1"/>
  <c r="X213" i="1"/>
  <c r="X240" i="1"/>
  <c r="X256" i="1"/>
  <c r="Y106" i="1"/>
  <c r="Y108" i="1"/>
  <c r="Y213" i="1"/>
  <c r="Y240" i="1"/>
  <c r="Y256" i="1"/>
  <c r="Z106" i="1"/>
  <c r="Z108" i="1"/>
  <c r="Z213" i="1"/>
  <c r="Z240" i="1"/>
  <c r="Z256" i="1"/>
  <c r="AA106" i="1"/>
  <c r="AA108" i="1"/>
  <c r="AA213" i="1"/>
  <c r="AA240" i="1"/>
  <c r="AA256" i="1"/>
  <c r="AB106" i="1"/>
  <c r="AB108" i="1"/>
  <c r="AB213" i="1"/>
  <c r="AB240" i="1"/>
  <c r="AB256" i="1"/>
  <c r="AC106" i="1"/>
  <c r="AC108" i="1"/>
  <c r="AC213" i="1"/>
  <c r="AC240" i="1"/>
  <c r="AC256" i="1"/>
  <c r="AD106" i="1"/>
  <c r="AD108" i="1"/>
  <c r="AD213" i="1"/>
  <c r="AD240" i="1"/>
  <c r="AD256" i="1"/>
  <c r="AE106" i="1"/>
  <c r="AE108" i="1"/>
  <c r="AE213" i="1"/>
  <c r="AE240" i="1"/>
  <c r="AE256" i="1"/>
  <c r="AF106" i="1"/>
  <c r="AF108" i="1"/>
  <c r="AF213" i="1"/>
  <c r="AF240" i="1"/>
  <c r="AF256" i="1"/>
  <c r="AG106" i="1"/>
  <c r="AG108" i="1"/>
  <c r="AG213" i="1"/>
  <c r="AG240" i="1"/>
  <c r="AG256" i="1"/>
  <c r="AH106" i="1"/>
  <c r="AH108" i="1"/>
  <c r="AH213" i="1"/>
  <c r="AH240" i="1"/>
  <c r="AH256" i="1"/>
  <c r="AI106" i="1"/>
  <c r="AI108" i="1"/>
  <c r="AI213" i="1"/>
  <c r="AI240" i="1"/>
  <c r="AI256" i="1"/>
  <c r="AJ106" i="1"/>
  <c r="AJ108" i="1"/>
  <c r="AJ213" i="1"/>
  <c r="AJ240" i="1"/>
  <c r="AJ256" i="1"/>
  <c r="N214" i="1"/>
  <c r="N241" i="1"/>
  <c r="N257" i="1"/>
  <c r="O214" i="1"/>
  <c r="O241" i="1"/>
  <c r="O257" i="1"/>
  <c r="P214" i="1"/>
  <c r="P241" i="1"/>
  <c r="P257" i="1"/>
  <c r="Q214" i="1"/>
  <c r="Q241" i="1"/>
  <c r="Q257" i="1"/>
  <c r="R214" i="1"/>
  <c r="R241" i="1"/>
  <c r="R257" i="1"/>
  <c r="S214" i="1"/>
  <c r="S241" i="1"/>
  <c r="S257" i="1"/>
  <c r="T214" i="1"/>
  <c r="T241" i="1"/>
  <c r="T257" i="1"/>
  <c r="U214" i="1"/>
  <c r="U241" i="1"/>
  <c r="U257" i="1"/>
  <c r="V214" i="1"/>
  <c r="V241" i="1"/>
  <c r="V257" i="1"/>
  <c r="W214" i="1"/>
  <c r="W241" i="1"/>
  <c r="W257" i="1"/>
  <c r="X214" i="1"/>
  <c r="X241" i="1"/>
  <c r="X257" i="1"/>
  <c r="Y214" i="1"/>
  <c r="Y241" i="1"/>
  <c r="Y257" i="1"/>
  <c r="Z214" i="1"/>
  <c r="Z241" i="1"/>
  <c r="Z257" i="1"/>
  <c r="AA214" i="1"/>
  <c r="AA241" i="1"/>
  <c r="AA257" i="1"/>
  <c r="AB214" i="1"/>
  <c r="AB241" i="1"/>
  <c r="AB257" i="1"/>
  <c r="AC214" i="1"/>
  <c r="AC241" i="1"/>
  <c r="AC257" i="1"/>
  <c r="AD214" i="1"/>
  <c r="AD241" i="1"/>
  <c r="AD257" i="1"/>
  <c r="AE214" i="1"/>
  <c r="AE241" i="1"/>
  <c r="AE257" i="1"/>
  <c r="AF214" i="1"/>
  <c r="AF241" i="1"/>
  <c r="AF257" i="1"/>
  <c r="AG214" i="1"/>
  <c r="AG241" i="1"/>
  <c r="AG257" i="1"/>
  <c r="AH214" i="1"/>
  <c r="AH241" i="1"/>
  <c r="AH257" i="1"/>
  <c r="AI214" i="1"/>
  <c r="AI241" i="1"/>
  <c r="AI257" i="1"/>
  <c r="AJ214" i="1"/>
  <c r="AJ241" i="1"/>
  <c r="AJ257" i="1"/>
  <c r="L219" i="1"/>
  <c r="M219" i="1"/>
  <c r="N219" i="1"/>
  <c r="L220" i="1"/>
  <c r="M220" i="1"/>
  <c r="N220" i="1"/>
  <c r="N221" i="1"/>
  <c r="N223" i="1"/>
  <c r="N237" i="1"/>
  <c r="N258" i="1"/>
  <c r="O219" i="1"/>
  <c r="O220" i="1"/>
  <c r="O223" i="1"/>
  <c r="O237" i="1"/>
  <c r="O258" i="1"/>
  <c r="P219" i="1"/>
  <c r="P220" i="1"/>
  <c r="P223" i="1"/>
  <c r="P237" i="1"/>
  <c r="P258" i="1"/>
  <c r="Q219" i="1"/>
  <c r="Q220" i="1"/>
  <c r="Q223" i="1"/>
  <c r="Q237" i="1"/>
  <c r="Q258" i="1"/>
  <c r="R219" i="1"/>
  <c r="R220" i="1"/>
  <c r="R221" i="1"/>
  <c r="R223" i="1"/>
  <c r="R237" i="1"/>
  <c r="R258" i="1"/>
  <c r="S219" i="1"/>
  <c r="S220" i="1"/>
  <c r="S223" i="1"/>
  <c r="S237" i="1"/>
  <c r="S258" i="1"/>
  <c r="T219" i="1"/>
  <c r="T220" i="1"/>
  <c r="T223" i="1"/>
  <c r="T237" i="1"/>
  <c r="T258" i="1"/>
  <c r="U219" i="1"/>
  <c r="U220" i="1"/>
  <c r="U223" i="1"/>
  <c r="U237" i="1"/>
  <c r="U258" i="1"/>
  <c r="V219" i="1"/>
  <c r="V220" i="1"/>
  <c r="V221" i="1"/>
  <c r="V223" i="1"/>
  <c r="V237" i="1"/>
  <c r="V258" i="1"/>
  <c r="W219" i="1"/>
  <c r="W220" i="1"/>
  <c r="W223" i="1"/>
  <c r="W237" i="1"/>
  <c r="W258" i="1"/>
  <c r="X219" i="1"/>
  <c r="X220" i="1"/>
  <c r="X223" i="1"/>
  <c r="X237" i="1"/>
  <c r="X258" i="1"/>
  <c r="Y219" i="1"/>
  <c r="Y220" i="1"/>
  <c r="Y223" i="1"/>
  <c r="Y237" i="1"/>
  <c r="Y258" i="1"/>
  <c r="Z219" i="1"/>
  <c r="Z220" i="1"/>
  <c r="Z221" i="1"/>
  <c r="Z223" i="1"/>
  <c r="Z237" i="1"/>
  <c r="Z258" i="1"/>
  <c r="AA219" i="1"/>
  <c r="AA220" i="1"/>
  <c r="AA223" i="1"/>
  <c r="AA237" i="1"/>
  <c r="AA258" i="1"/>
  <c r="AB219" i="1"/>
  <c r="AB220" i="1"/>
  <c r="AB223" i="1"/>
  <c r="AB237" i="1"/>
  <c r="AB258" i="1"/>
  <c r="AC219" i="1"/>
  <c r="AC220" i="1"/>
  <c r="AC223" i="1"/>
  <c r="AC237" i="1"/>
  <c r="AC258" i="1"/>
  <c r="AD219" i="1"/>
  <c r="AD220" i="1"/>
  <c r="AD221" i="1"/>
  <c r="AD223" i="1"/>
  <c r="AD237" i="1"/>
  <c r="AD258" i="1"/>
  <c r="AE219" i="1"/>
  <c r="AE220" i="1"/>
  <c r="AE223" i="1"/>
  <c r="AE237" i="1"/>
  <c r="AE258" i="1"/>
  <c r="AF219" i="1"/>
  <c r="AF220" i="1"/>
  <c r="AF223" i="1"/>
  <c r="AF237" i="1"/>
  <c r="AF258" i="1"/>
  <c r="AG219" i="1"/>
  <c r="AG220" i="1"/>
  <c r="AG223" i="1"/>
  <c r="AG237" i="1"/>
  <c r="AG258" i="1"/>
  <c r="AH219" i="1"/>
  <c r="AH220" i="1"/>
  <c r="AH221" i="1"/>
  <c r="AH223" i="1"/>
  <c r="AH237" i="1"/>
  <c r="AH258" i="1"/>
  <c r="AI219" i="1"/>
  <c r="AI220" i="1"/>
  <c r="AI223" i="1"/>
  <c r="AI237" i="1"/>
  <c r="AI258" i="1"/>
  <c r="AJ219" i="1"/>
  <c r="AJ220" i="1"/>
  <c r="AJ223" i="1"/>
  <c r="AJ237" i="1"/>
  <c r="AJ258" i="1"/>
  <c r="N226" i="1"/>
  <c r="N227" i="1"/>
  <c r="N236" i="1"/>
  <c r="N259" i="1"/>
  <c r="O226" i="1"/>
  <c r="O227" i="1"/>
  <c r="O236" i="1"/>
  <c r="O259" i="1"/>
  <c r="P226" i="1"/>
  <c r="P227" i="1"/>
  <c r="P236" i="1"/>
  <c r="P259" i="1"/>
  <c r="Q226" i="1"/>
  <c r="Q227" i="1"/>
  <c r="Q236" i="1"/>
  <c r="Q259" i="1"/>
  <c r="R226" i="1"/>
  <c r="R227" i="1"/>
  <c r="R236" i="1"/>
  <c r="R259" i="1"/>
  <c r="S226" i="1"/>
  <c r="S227" i="1"/>
  <c r="S236" i="1"/>
  <c r="S259" i="1"/>
  <c r="T226" i="1"/>
  <c r="T227" i="1"/>
  <c r="T236" i="1"/>
  <c r="T259" i="1"/>
  <c r="U226" i="1"/>
  <c r="U227" i="1"/>
  <c r="U236" i="1"/>
  <c r="U259" i="1"/>
  <c r="V226" i="1"/>
  <c r="V227" i="1"/>
  <c r="V236" i="1"/>
  <c r="V259" i="1"/>
  <c r="W226" i="1"/>
  <c r="W227" i="1"/>
  <c r="W236" i="1"/>
  <c r="W259" i="1"/>
  <c r="X226" i="1"/>
  <c r="X227" i="1"/>
  <c r="X236" i="1"/>
  <c r="X259" i="1"/>
  <c r="Y226" i="1"/>
  <c r="Y227" i="1"/>
  <c r="Y236" i="1"/>
  <c r="Y259" i="1"/>
  <c r="Z226" i="1"/>
  <c r="Z227" i="1"/>
  <c r="Z236" i="1"/>
  <c r="Z259" i="1"/>
  <c r="AA226" i="1"/>
  <c r="AA227" i="1"/>
  <c r="AA236" i="1"/>
  <c r="AA259" i="1"/>
  <c r="AB226" i="1"/>
  <c r="AB227" i="1"/>
  <c r="AB236" i="1"/>
  <c r="AB259" i="1"/>
  <c r="AC226" i="1"/>
  <c r="AC227" i="1"/>
  <c r="AC236" i="1"/>
  <c r="AC259" i="1"/>
  <c r="AD226" i="1"/>
  <c r="AD227" i="1"/>
  <c r="AD236" i="1"/>
  <c r="AD259" i="1"/>
  <c r="AE226" i="1"/>
  <c r="AE227" i="1"/>
  <c r="AE236" i="1"/>
  <c r="AE259" i="1"/>
  <c r="AF226" i="1"/>
  <c r="AF227" i="1"/>
  <c r="AF236" i="1"/>
  <c r="AF259" i="1"/>
  <c r="AG226" i="1"/>
  <c r="AG227" i="1"/>
  <c r="AG236" i="1"/>
  <c r="AG259" i="1"/>
  <c r="AH226" i="1"/>
  <c r="AH227" i="1"/>
  <c r="AH236" i="1"/>
  <c r="AH259" i="1"/>
  <c r="AI226" i="1"/>
  <c r="AI227" i="1"/>
  <c r="AI236" i="1"/>
  <c r="AI259" i="1"/>
  <c r="AJ226" i="1"/>
  <c r="AJ227" i="1"/>
  <c r="AJ236" i="1"/>
  <c r="AJ259" i="1"/>
  <c r="AK165" i="1"/>
  <c r="AL165" i="1"/>
  <c r="AM165" i="1"/>
  <c r="AN165" i="1"/>
  <c r="AK166" i="1"/>
  <c r="AL166" i="1"/>
  <c r="AM166" i="1"/>
  <c r="AN166" i="1"/>
  <c r="AK167" i="1"/>
  <c r="AL167" i="1"/>
  <c r="AM167" i="1"/>
  <c r="AN167" i="1"/>
  <c r="AK168" i="1"/>
  <c r="AL168" i="1"/>
  <c r="AM168" i="1"/>
  <c r="AN168" i="1"/>
  <c r="AK169" i="1"/>
  <c r="AL169" i="1"/>
  <c r="AM169" i="1"/>
  <c r="AN169" i="1"/>
  <c r="AK171" i="1"/>
  <c r="AL171" i="1"/>
  <c r="AM171" i="1"/>
  <c r="AN171" i="1"/>
  <c r="AK175" i="1"/>
  <c r="AL175" i="1"/>
  <c r="AM175" i="1"/>
  <c r="AN175" i="1"/>
  <c r="AK176" i="1"/>
  <c r="AL176" i="1"/>
  <c r="AM176" i="1"/>
  <c r="AN176" i="1"/>
  <c r="AK177" i="1"/>
  <c r="AL177" i="1"/>
  <c r="AM177" i="1"/>
  <c r="AN177" i="1"/>
  <c r="AK178" i="1"/>
  <c r="AL178" i="1"/>
  <c r="AM178" i="1"/>
  <c r="AN178" i="1"/>
  <c r="AK179" i="1"/>
  <c r="AL179" i="1"/>
  <c r="AM179" i="1"/>
  <c r="AN179" i="1"/>
  <c r="M165" i="1"/>
  <c r="M175" i="1"/>
  <c r="M166" i="1"/>
  <c r="M176" i="1"/>
  <c r="M167" i="1"/>
  <c r="M177" i="1"/>
  <c r="M168" i="1"/>
  <c r="M178" i="1"/>
  <c r="M171" i="1"/>
  <c r="M179" i="1"/>
  <c r="M182" i="1"/>
  <c r="M231" i="1"/>
  <c r="M169" i="1"/>
  <c r="M250" i="1"/>
  <c r="M199" i="1"/>
  <c r="M187" i="1"/>
  <c r="M188" i="1"/>
  <c r="M189" i="1"/>
  <c r="L67" i="1"/>
  <c r="M67" i="1"/>
  <c r="M190" i="1"/>
  <c r="M191" i="1"/>
  <c r="M192" i="1"/>
  <c r="M193" i="1"/>
  <c r="M194" i="1"/>
  <c r="M195" i="1"/>
  <c r="M196" i="1"/>
  <c r="M197" i="1"/>
  <c r="M198" i="1"/>
  <c r="M200" i="1"/>
  <c r="M202" i="1"/>
  <c r="M234" i="1"/>
  <c r="M252" i="1"/>
  <c r="M207" i="1"/>
  <c r="M235" i="1"/>
  <c r="M253" i="1"/>
  <c r="M97" i="1"/>
  <c r="M204" i="1"/>
  <c r="M238" i="1"/>
  <c r="M254" i="1"/>
  <c r="M208" i="1"/>
  <c r="M239" i="1"/>
  <c r="M255" i="1"/>
  <c r="M108" i="1"/>
  <c r="M213" i="1"/>
  <c r="M240" i="1"/>
  <c r="M256" i="1"/>
  <c r="M214" i="1"/>
  <c r="M241" i="1"/>
  <c r="M257" i="1"/>
  <c r="M223" i="1"/>
  <c r="M237" i="1"/>
  <c r="M258" i="1"/>
  <c r="M226" i="1"/>
  <c r="M227" i="1"/>
  <c r="M236" i="1"/>
  <c r="M259" i="1"/>
  <c r="L165" i="1"/>
  <c r="L166" i="1"/>
  <c r="L167" i="1"/>
  <c r="L168" i="1"/>
  <c r="L169" i="1"/>
  <c r="L199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200" i="1"/>
  <c r="L202" i="1"/>
  <c r="L234" i="1"/>
  <c r="L252" i="1"/>
  <c r="L207" i="1"/>
  <c r="L235" i="1"/>
  <c r="L253" i="1"/>
  <c r="L97" i="1"/>
  <c r="L204" i="1"/>
  <c r="L238" i="1"/>
  <c r="L254" i="1"/>
  <c r="L208" i="1"/>
  <c r="L239" i="1"/>
  <c r="L255" i="1"/>
  <c r="L108" i="1"/>
  <c r="L213" i="1"/>
  <c r="L240" i="1"/>
  <c r="L256" i="1"/>
  <c r="L214" i="1"/>
  <c r="L241" i="1"/>
  <c r="L257" i="1"/>
  <c r="L223" i="1"/>
  <c r="L237" i="1"/>
  <c r="L258" i="1"/>
  <c r="L226" i="1"/>
  <c r="L227" i="1"/>
  <c r="L236" i="1"/>
  <c r="L259" i="1"/>
  <c r="L175" i="1"/>
  <c r="L176" i="1"/>
  <c r="L177" i="1"/>
  <c r="L178" i="1"/>
  <c r="L171" i="1"/>
  <c r="L179" i="1"/>
  <c r="L182" i="1"/>
  <c r="L231" i="1"/>
  <c r="L250" i="1"/>
  <c r="J226" i="1"/>
  <c r="J227" i="1"/>
  <c r="K254" i="1"/>
  <c r="J165" i="1"/>
  <c r="J166" i="1"/>
  <c r="J167" i="1"/>
  <c r="J168" i="1"/>
  <c r="J169" i="1"/>
  <c r="J97" i="1"/>
  <c r="J204" i="1"/>
  <c r="J238" i="1"/>
  <c r="J254" i="1"/>
  <c r="K255" i="1"/>
  <c r="J208" i="1"/>
  <c r="J239" i="1"/>
  <c r="J255" i="1"/>
  <c r="K256" i="1"/>
  <c r="J108" i="1"/>
  <c r="J213" i="1"/>
  <c r="J240" i="1"/>
  <c r="J256" i="1"/>
  <c r="K257" i="1"/>
  <c r="J214" i="1"/>
  <c r="J241" i="1"/>
  <c r="J257" i="1"/>
  <c r="K258" i="1"/>
  <c r="J219" i="1"/>
  <c r="J223" i="1"/>
  <c r="J237" i="1"/>
  <c r="J258" i="1"/>
  <c r="K259" i="1"/>
  <c r="J236" i="1"/>
  <c r="J259" i="1"/>
  <c r="J207" i="1"/>
  <c r="J235" i="1"/>
  <c r="J253" i="1"/>
  <c r="K253" i="1"/>
  <c r="K252" i="1"/>
  <c r="J199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00" i="1"/>
  <c r="J202" i="1"/>
  <c r="J234" i="1"/>
  <c r="J252" i="1"/>
  <c r="K250" i="1"/>
  <c r="J176" i="1"/>
  <c r="J175" i="1"/>
  <c r="J177" i="1"/>
  <c r="J178" i="1"/>
  <c r="J171" i="1"/>
  <c r="J179" i="1"/>
  <c r="J182" i="1"/>
  <c r="J231" i="1"/>
  <c r="J250" i="1"/>
  <c r="E130" i="1"/>
  <c r="AK187" i="1"/>
  <c r="AL187" i="1"/>
  <c r="AK188" i="1"/>
  <c r="AL188" i="1"/>
  <c r="AK189" i="1"/>
  <c r="AL189" i="1"/>
  <c r="AK190" i="1"/>
  <c r="AL190" i="1"/>
  <c r="AK191" i="1"/>
  <c r="AL191" i="1"/>
  <c r="AK192" i="1"/>
  <c r="AL192" i="1"/>
  <c r="AK193" i="1"/>
  <c r="AL193" i="1"/>
  <c r="AK194" i="1"/>
  <c r="AL194" i="1"/>
  <c r="AK195" i="1"/>
  <c r="AL195" i="1"/>
  <c r="AK196" i="1"/>
  <c r="AL196" i="1"/>
  <c r="AK197" i="1"/>
  <c r="AL197" i="1"/>
  <c r="AK198" i="1"/>
  <c r="AL198" i="1"/>
  <c r="AK199" i="1"/>
  <c r="AL199" i="1"/>
  <c r="AK200" i="1"/>
  <c r="AL200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187" i="1"/>
  <c r="D39" i="1"/>
  <c r="D41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L261" i="1"/>
  <c r="L263" i="1"/>
  <c r="M261" i="1"/>
  <c r="M263" i="1"/>
  <c r="N261" i="1"/>
  <c r="N263" i="1"/>
  <c r="O261" i="1"/>
  <c r="O263" i="1"/>
  <c r="P261" i="1"/>
  <c r="P263" i="1"/>
  <c r="Q261" i="1"/>
  <c r="Q263" i="1"/>
  <c r="R261" i="1"/>
  <c r="R263" i="1"/>
  <c r="S261" i="1"/>
  <c r="S263" i="1"/>
  <c r="T261" i="1"/>
  <c r="T263" i="1"/>
  <c r="U261" i="1"/>
  <c r="U263" i="1"/>
  <c r="V261" i="1"/>
  <c r="V263" i="1"/>
  <c r="W261" i="1"/>
  <c r="W263" i="1"/>
  <c r="X261" i="1"/>
  <c r="X263" i="1"/>
  <c r="Y261" i="1"/>
  <c r="Y263" i="1"/>
  <c r="Z261" i="1"/>
  <c r="Z263" i="1"/>
  <c r="AA261" i="1"/>
  <c r="AA263" i="1"/>
  <c r="AB261" i="1"/>
  <c r="AB263" i="1"/>
  <c r="AC261" i="1"/>
  <c r="AC263" i="1"/>
  <c r="AD261" i="1"/>
  <c r="AD263" i="1"/>
  <c r="AE261" i="1"/>
  <c r="AE263" i="1"/>
  <c r="AF261" i="1"/>
  <c r="AF263" i="1"/>
  <c r="AG261" i="1"/>
  <c r="AG263" i="1"/>
  <c r="AH261" i="1"/>
  <c r="AH263" i="1"/>
  <c r="AI261" i="1"/>
  <c r="AI263" i="1"/>
  <c r="AJ261" i="1"/>
  <c r="AJ263" i="1"/>
  <c r="K261" i="1"/>
  <c r="K263" i="1"/>
  <c r="J261" i="1"/>
  <c r="J263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K265" i="1"/>
  <c r="J265" i="1"/>
  <c r="F202" i="1"/>
  <c r="F234" i="1"/>
  <c r="G202" i="1"/>
  <c r="G234" i="1"/>
  <c r="H202" i="1"/>
  <c r="H234" i="1"/>
  <c r="I202" i="1"/>
  <c r="I234" i="1"/>
  <c r="F207" i="1"/>
  <c r="F235" i="1"/>
  <c r="G207" i="1"/>
  <c r="G235" i="1"/>
  <c r="H207" i="1"/>
  <c r="H235" i="1"/>
  <c r="I207" i="1"/>
  <c r="I235" i="1"/>
  <c r="F204" i="1"/>
  <c r="F238" i="1"/>
  <c r="G204" i="1"/>
  <c r="G238" i="1"/>
  <c r="H204" i="1"/>
  <c r="H238" i="1"/>
  <c r="I204" i="1"/>
  <c r="I238" i="1"/>
  <c r="F208" i="1"/>
  <c r="F239" i="1"/>
  <c r="G208" i="1"/>
  <c r="G239" i="1"/>
  <c r="H208" i="1"/>
  <c r="H239" i="1"/>
  <c r="I208" i="1"/>
  <c r="I239" i="1"/>
  <c r="F213" i="1"/>
  <c r="F240" i="1"/>
  <c r="G213" i="1"/>
  <c r="G240" i="1"/>
  <c r="H213" i="1"/>
  <c r="H240" i="1"/>
  <c r="I213" i="1"/>
  <c r="I240" i="1"/>
  <c r="F214" i="1"/>
  <c r="F241" i="1"/>
  <c r="G214" i="1"/>
  <c r="G241" i="1"/>
  <c r="H214" i="1"/>
  <c r="H241" i="1"/>
  <c r="I214" i="1"/>
  <c r="I241" i="1"/>
  <c r="F223" i="1"/>
  <c r="F237" i="1"/>
  <c r="G223" i="1"/>
  <c r="G237" i="1"/>
  <c r="H223" i="1"/>
  <c r="H237" i="1"/>
  <c r="I223" i="1"/>
  <c r="I237" i="1"/>
  <c r="F236" i="1"/>
  <c r="G236" i="1"/>
  <c r="H236" i="1"/>
  <c r="I236" i="1"/>
  <c r="F261" i="1"/>
  <c r="G261" i="1"/>
  <c r="H261" i="1"/>
  <c r="I261" i="1"/>
  <c r="E234" i="1"/>
  <c r="E261" i="1"/>
  <c r="E236" i="1"/>
  <c r="E237" i="1"/>
  <c r="E241" i="1"/>
  <c r="E240" i="1"/>
  <c r="E239" i="1"/>
  <c r="E238" i="1"/>
  <c r="E235" i="1"/>
  <c r="D237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N243" i="1"/>
  <c r="N245" i="1"/>
  <c r="N247" i="1"/>
  <c r="E243" i="1"/>
  <c r="E182" i="1"/>
  <c r="E231" i="1"/>
  <c r="E245" i="1"/>
  <c r="F243" i="1"/>
  <c r="F182" i="1"/>
  <c r="F231" i="1"/>
  <c r="F245" i="1"/>
  <c r="G243" i="1"/>
  <c r="G182" i="1"/>
  <c r="G231" i="1"/>
  <c r="G245" i="1"/>
  <c r="H243" i="1"/>
  <c r="H182" i="1"/>
  <c r="H231" i="1"/>
  <c r="H245" i="1"/>
  <c r="I243" i="1"/>
  <c r="I182" i="1"/>
  <c r="I231" i="1"/>
  <c r="I245" i="1"/>
  <c r="J243" i="1"/>
  <c r="J245" i="1"/>
  <c r="L243" i="1"/>
  <c r="L245" i="1"/>
  <c r="M243" i="1"/>
  <c r="M245" i="1"/>
  <c r="E247" i="1"/>
  <c r="F247" i="1"/>
  <c r="G247" i="1"/>
  <c r="H247" i="1"/>
  <c r="I247" i="1"/>
  <c r="J247" i="1"/>
  <c r="K247" i="1"/>
  <c r="L247" i="1"/>
  <c r="M247" i="1"/>
  <c r="D234" i="1"/>
  <c r="D235" i="1"/>
  <c r="D236" i="1"/>
  <c r="D238" i="1"/>
  <c r="D239" i="1"/>
  <c r="D240" i="1"/>
  <c r="D241" i="1"/>
  <c r="D243" i="1"/>
  <c r="D182" i="1"/>
  <c r="D231" i="1"/>
  <c r="D245" i="1"/>
  <c r="D247" i="1"/>
  <c r="AK182" i="1"/>
  <c r="AL182" i="1"/>
  <c r="AM182" i="1"/>
  <c r="AN182" i="1"/>
  <c r="N210" i="1"/>
  <c r="N216" i="1"/>
  <c r="O210" i="1"/>
  <c r="O216" i="1"/>
  <c r="P210" i="1"/>
  <c r="P216" i="1"/>
  <c r="Q210" i="1"/>
  <c r="Q216" i="1"/>
  <c r="R210" i="1"/>
  <c r="R216" i="1"/>
  <c r="S210" i="1"/>
  <c r="S216" i="1"/>
  <c r="T210" i="1"/>
  <c r="T216" i="1"/>
  <c r="U210" i="1"/>
  <c r="U216" i="1"/>
  <c r="V210" i="1"/>
  <c r="V216" i="1"/>
  <c r="W210" i="1"/>
  <c r="W216" i="1"/>
  <c r="X210" i="1"/>
  <c r="X216" i="1"/>
  <c r="Y210" i="1"/>
  <c r="Y216" i="1"/>
  <c r="Z210" i="1"/>
  <c r="Z216" i="1"/>
  <c r="AA210" i="1"/>
  <c r="AA216" i="1"/>
  <c r="AB210" i="1"/>
  <c r="AB216" i="1"/>
  <c r="AC210" i="1"/>
  <c r="AC216" i="1"/>
  <c r="AD210" i="1"/>
  <c r="AD216" i="1"/>
  <c r="AE210" i="1"/>
  <c r="AE216" i="1"/>
  <c r="AF210" i="1"/>
  <c r="AF216" i="1"/>
  <c r="AG210" i="1"/>
  <c r="AG216" i="1"/>
  <c r="AH210" i="1"/>
  <c r="AH216" i="1"/>
  <c r="AI210" i="1"/>
  <c r="AI216" i="1"/>
  <c r="AJ210" i="1"/>
  <c r="AJ216" i="1"/>
  <c r="G210" i="1"/>
  <c r="G216" i="1"/>
  <c r="H210" i="1"/>
  <c r="H216" i="1"/>
  <c r="I210" i="1"/>
  <c r="I216" i="1"/>
  <c r="J210" i="1"/>
  <c r="J216" i="1"/>
  <c r="K210" i="1"/>
  <c r="K216" i="1"/>
  <c r="L210" i="1"/>
  <c r="L216" i="1"/>
  <c r="M210" i="1"/>
  <c r="M216" i="1"/>
  <c r="F210" i="1"/>
  <c r="F216" i="1"/>
  <c r="C99" i="1"/>
  <c r="S79" i="1"/>
  <c r="T79" i="1"/>
  <c r="T81" i="1"/>
  <c r="R79" i="1"/>
  <c r="S81" i="1"/>
  <c r="Q79" i="1"/>
  <c r="R81" i="1"/>
  <c r="P79" i="1"/>
  <c r="Q81" i="1"/>
  <c r="O79" i="1"/>
  <c r="P81" i="1"/>
  <c r="N79" i="1"/>
  <c r="O81" i="1"/>
  <c r="M79" i="1"/>
  <c r="N81" i="1"/>
  <c r="J86" i="1"/>
  <c r="K86" i="1"/>
  <c r="L86" i="1"/>
  <c r="M86" i="1"/>
  <c r="N86" i="1"/>
  <c r="O86" i="1"/>
  <c r="P86" i="1"/>
  <c r="Q86" i="1"/>
  <c r="R86" i="1"/>
  <c r="S86" i="1"/>
  <c r="T86" i="1"/>
  <c r="U79" i="1"/>
  <c r="U81" i="1"/>
  <c r="U86" i="1"/>
  <c r="V79" i="1"/>
  <c r="V81" i="1"/>
  <c r="V86" i="1"/>
  <c r="W79" i="1"/>
  <c r="W81" i="1"/>
  <c r="W86" i="1"/>
  <c r="X79" i="1"/>
  <c r="X81" i="1"/>
  <c r="X86" i="1"/>
  <c r="Y79" i="1"/>
  <c r="Y81" i="1"/>
  <c r="Y86" i="1"/>
  <c r="Z79" i="1"/>
  <c r="Z81" i="1"/>
  <c r="Z86" i="1"/>
  <c r="AA79" i="1"/>
  <c r="AA81" i="1"/>
  <c r="AA86" i="1"/>
  <c r="AB79" i="1"/>
  <c r="AB81" i="1"/>
  <c r="AB86" i="1"/>
  <c r="AC79" i="1"/>
  <c r="AC81" i="1"/>
  <c r="AC86" i="1"/>
  <c r="AD79" i="1"/>
  <c r="AD81" i="1"/>
  <c r="AD86" i="1"/>
  <c r="AE79" i="1"/>
  <c r="AE81" i="1"/>
  <c r="AE86" i="1"/>
  <c r="AF79" i="1"/>
  <c r="AF81" i="1"/>
  <c r="AF86" i="1"/>
  <c r="AG79" i="1"/>
  <c r="AG81" i="1"/>
  <c r="AG86" i="1"/>
  <c r="AH79" i="1"/>
  <c r="AH81" i="1"/>
  <c r="AH86" i="1"/>
  <c r="AI79" i="1"/>
  <c r="AI81" i="1"/>
  <c r="AI86" i="1"/>
  <c r="AJ79" i="1"/>
  <c r="AJ81" i="1"/>
  <c r="AJ86" i="1"/>
  <c r="C81" i="1"/>
  <c r="G79" i="1"/>
  <c r="H79" i="1"/>
  <c r="I79" i="1"/>
  <c r="J79" i="1"/>
  <c r="K79" i="1"/>
  <c r="L79" i="1"/>
  <c r="F79" i="1"/>
  <c r="C84" i="1"/>
  <c r="AK202" i="1"/>
  <c r="AL20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G58" i="1"/>
  <c r="I58" i="1"/>
  <c r="C53" i="1"/>
  <c r="C57" i="1"/>
  <c r="C59" i="1"/>
  <c r="G146" i="1"/>
  <c r="I146" i="1"/>
  <c r="D147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C79" i="1"/>
</calcChain>
</file>

<file path=xl/sharedStrings.xml><?xml version="1.0" encoding="utf-8"?>
<sst xmlns="http://schemas.openxmlformats.org/spreadsheetml/2006/main" count="377" uniqueCount="202">
  <si>
    <t>Spreadsheet for Economics of Northwest Upgrader/Refinery</t>
  </si>
  <si>
    <t>Revenues</t>
  </si>
  <si>
    <t>Operating</t>
  </si>
  <si>
    <t>Assumptions</t>
  </si>
  <si>
    <t>Capital Cost</t>
  </si>
  <si>
    <t>Principal Repayment</t>
  </si>
  <si>
    <t>Interest</t>
  </si>
  <si>
    <t>$ millions</t>
  </si>
  <si>
    <t xml:space="preserve"> </t>
  </si>
  <si>
    <t>Series A Secured</t>
  </si>
  <si>
    <t>Series F Secured</t>
  </si>
  <si>
    <t>Series G Secured</t>
  </si>
  <si>
    <t>Series C</t>
  </si>
  <si>
    <t>Series H Secured</t>
  </si>
  <si>
    <t>Series I Secured</t>
  </si>
  <si>
    <t>Senior Bonds</t>
  </si>
  <si>
    <t>Subordinated Debt</t>
  </si>
  <si>
    <t>Northwest Equity</t>
  </si>
  <si>
    <t>Total Anticipated Final Capital Cost</t>
  </si>
  <si>
    <t>Series E</t>
  </si>
  <si>
    <t>Series D</t>
  </si>
  <si>
    <t>Series C Secured</t>
  </si>
  <si>
    <t>Series D Secured</t>
  </si>
  <si>
    <t>Series E Secured</t>
  </si>
  <si>
    <t>Series B Secured Initial</t>
  </si>
  <si>
    <t>Series B Secured Reopen</t>
  </si>
  <si>
    <t>Subordinated Debt, Alberta/CNRL 50/50</t>
  </si>
  <si>
    <t>Credit Facility of $3,500</t>
  </si>
  <si>
    <t>Series J Secured</t>
  </si>
  <si>
    <t>Series K Secured</t>
  </si>
  <si>
    <t>Subordinated Debt after June 30/17</t>
  </si>
  <si>
    <t>billion</t>
  </si>
  <si>
    <t>Current assessment of tolling fee over 30 years</t>
  </si>
  <si>
    <t>Total bitumen refining at</t>
  </si>
  <si>
    <t>barrels</t>
  </si>
  <si>
    <t>Processing cost per barrel is</t>
  </si>
  <si>
    <t>per barrel</t>
  </si>
  <si>
    <t>Operating Costs</t>
  </si>
  <si>
    <t>Acronyms</t>
  </si>
  <si>
    <t>COD</t>
  </si>
  <si>
    <t>DSO</t>
  </si>
  <si>
    <t>Debt Service Obligation</t>
  </si>
  <si>
    <t>PA</t>
  </si>
  <si>
    <t>Processing Agreement</t>
  </si>
  <si>
    <t>FCC</t>
  </si>
  <si>
    <t>Facility Capital Cost</t>
  </si>
  <si>
    <t>APMC</t>
  </si>
  <si>
    <t>CNR</t>
  </si>
  <si>
    <t>Canadian Natural Resources</t>
  </si>
  <si>
    <t>NWR</t>
  </si>
  <si>
    <t>North West Redwater Partnership, or the Issuer of the Debt</t>
  </si>
  <si>
    <t>Alberta Petroleum Marketing Commission ie the Alberta government</t>
  </si>
  <si>
    <t>COST</t>
  </si>
  <si>
    <t>Cost of Service Toll</t>
  </si>
  <si>
    <t>DSCR</t>
  </si>
  <si>
    <t>Debt Sevice Coverage Ratio ie ratio of cash flow after op costs to debt payments</t>
  </si>
  <si>
    <t>Low Sulphur Diesel Fuel</t>
  </si>
  <si>
    <t>Carbon dioxide</t>
  </si>
  <si>
    <t>tons/day</t>
  </si>
  <si>
    <t>barrels per day</t>
  </si>
  <si>
    <t>Inputs of</t>
  </si>
  <si>
    <t>Bitumen</t>
  </si>
  <si>
    <t>Diluent</t>
  </si>
  <si>
    <t>Outputs of</t>
  </si>
  <si>
    <t>Operation of Upgrader/Refinery</t>
  </si>
  <si>
    <t>Low Sulphur Vacuum Gas Oil</t>
  </si>
  <si>
    <t>Sulphur</t>
  </si>
  <si>
    <t>TCD</t>
  </si>
  <si>
    <t>Commercial Operation Date, the date the facilty actually starts operation</t>
  </si>
  <si>
    <t>Toll Commencement Date - The earlier of COD and June 1, 2018.  The DSO payments begin on the TCD, whether or not the facility has been commissioned.</t>
  </si>
  <si>
    <t>Senior Debt</t>
  </si>
  <si>
    <t>Financial Structure</t>
  </si>
  <si>
    <t>Tolling Fee Structure</t>
  </si>
  <si>
    <t>Tolling Fee Consists of</t>
  </si>
  <si>
    <t>Benchmarked op costs (46%) such as labour, maintenace capex and turn arounds</t>
  </si>
  <si>
    <t>Flow through op costs (54%) such as energy, insurance, local taxes and additives</t>
  </si>
  <si>
    <t>Model for Economics of Upgrader</t>
  </si>
  <si>
    <t>Total</t>
  </si>
  <si>
    <t>Principal</t>
  </si>
  <si>
    <t>Int Rate</t>
  </si>
  <si>
    <t xml:space="preserve">  </t>
  </si>
  <si>
    <t>Operating Reliability after 2018</t>
  </si>
  <si>
    <t>Operating Reliability July 1 to Dec 31 2018</t>
  </si>
  <si>
    <t>/bbl</t>
  </si>
  <si>
    <t>Assumed inflation for operating costs</t>
  </si>
  <si>
    <t>Barrels of sold petroleum products</t>
  </si>
  <si>
    <t>COD Date</t>
  </si>
  <si>
    <t>Month</t>
  </si>
  <si>
    <t>equals</t>
  </si>
  <si>
    <t>b/d for 30 years times reliability of</t>
  </si>
  <si>
    <t xml:space="preserve">Simple Calculation of capital cost component </t>
  </si>
  <si>
    <t>Total Capital Cost</t>
  </si>
  <si>
    <t>million</t>
  </si>
  <si>
    <t>Unit capital cost is</t>
  </si>
  <si>
    <t>CO2 storage</t>
  </si>
  <si>
    <t>Other Revenue</t>
  </si>
  <si>
    <t>Tolling Fee</t>
  </si>
  <si>
    <t>Debt Repayment Costs</t>
  </si>
  <si>
    <t>Series A</t>
  </si>
  <si>
    <t>Series F</t>
  </si>
  <si>
    <t>Series G</t>
  </si>
  <si>
    <t>Series H</t>
  </si>
  <si>
    <t>Series I</t>
  </si>
  <si>
    <t>Series J</t>
  </si>
  <si>
    <t>Series K</t>
  </si>
  <si>
    <t>Series L</t>
  </si>
  <si>
    <t>Series M</t>
  </si>
  <si>
    <t>Series M Secured</t>
  </si>
  <si>
    <t>Interest equals prime of</t>
  </si>
  <si>
    <t>plus</t>
  </si>
  <si>
    <t>Repayment Schedule</t>
  </si>
  <si>
    <t>1.  Capital Cost Dollars Spent</t>
  </si>
  <si>
    <t>2.  Raising of Debt</t>
  </si>
  <si>
    <t>4.  Operating Status</t>
  </si>
  <si>
    <t>5.  Finished Product Prices</t>
  </si>
  <si>
    <t>Economic Model</t>
  </si>
  <si>
    <t>times</t>
  </si>
  <si>
    <t>Cash Operating Costs in Typical Year are</t>
  </si>
  <si>
    <t>bbls/year equals</t>
  </si>
  <si>
    <t>per year</t>
  </si>
  <si>
    <t>Return on Equity</t>
  </si>
  <si>
    <t>Return of Equity</t>
  </si>
  <si>
    <t>Feedstock Value</t>
  </si>
  <si>
    <t>Amount Left for NWR</t>
  </si>
  <si>
    <t>Subordinated Debt Interest</t>
  </si>
  <si>
    <t>Total Debt Payments</t>
  </si>
  <si>
    <t>Amount Outstanding (including accrued interest)</t>
  </si>
  <si>
    <t>Total Debt</t>
  </si>
  <si>
    <t>Amount Maturing in Year</t>
  </si>
  <si>
    <t>Cdn$/bbl</t>
  </si>
  <si>
    <t>Note:  This will be total operating costs even if upgrader does not operate at full capacity since these operating costs are fixed (labour, energy etc)</t>
  </si>
  <si>
    <t>A  Senior Debt</t>
  </si>
  <si>
    <t>B    Subordinated Debt</t>
  </si>
  <si>
    <t>3.  Equity</t>
  </si>
  <si>
    <t>NWR Equity</t>
  </si>
  <si>
    <t>Return on Equity at</t>
  </si>
  <si>
    <t>Repayment of Subordinated Debt</t>
  </si>
  <si>
    <t>Total Senior Bond Interest</t>
  </si>
  <si>
    <t>Total Financing Costs</t>
  </si>
  <si>
    <t>Total Revenues In</t>
  </si>
  <si>
    <t>Petroleum Product Sales</t>
  </si>
  <si>
    <t>Summary of Revenues and Expenses</t>
  </si>
  <si>
    <t>Total Revenues</t>
  </si>
  <si>
    <t>Per Barrel Amounts</t>
  </si>
  <si>
    <t>Total Costs</t>
  </si>
  <si>
    <t>Senior Bond Interest</t>
  </si>
  <si>
    <t>Senior Bond Debt Repayments</t>
  </si>
  <si>
    <t>Subordinated Debt Repayments</t>
  </si>
  <si>
    <t>Feedstock Costs</t>
  </si>
  <si>
    <t>Net Amount Payable to/(Receivable from) APMC and CNR</t>
  </si>
  <si>
    <t>Maintenace Capex every year</t>
  </si>
  <si>
    <t>Turnaround every 5 years</t>
  </si>
  <si>
    <t>Maintence capex every year</t>
  </si>
  <si>
    <t>Total Operating</t>
  </si>
  <si>
    <t>Total Operating Costs</t>
  </si>
  <si>
    <t>Credit Facilty</t>
  </si>
  <si>
    <t>Major turn arounds every 4 years</t>
  </si>
  <si>
    <t>Senior Debt Interest</t>
  </si>
  <si>
    <t>Senior Debt Repayment</t>
  </si>
  <si>
    <t>Financing Costs, $/bbl</t>
  </si>
  <si>
    <t>Net Revenue/(Loss) per barrel</t>
  </si>
  <si>
    <t>WTI</t>
  </si>
  <si>
    <t>Escalation of Bitumen</t>
  </si>
  <si>
    <t>Diluent/Naptha</t>
  </si>
  <si>
    <t>Butane/Propane</t>
  </si>
  <si>
    <t>Less input diluent</t>
  </si>
  <si>
    <t>Net Output from Bitumen</t>
  </si>
  <si>
    <t>Value as % of WTI</t>
  </si>
  <si>
    <t>Surplus/(Deficit of Repayment Versus Maturity</t>
  </si>
  <si>
    <t>US $/bbl</t>
  </si>
  <si>
    <t>FX</t>
  </si>
  <si>
    <t>WCS</t>
  </si>
  <si>
    <t>/ton</t>
  </si>
  <si>
    <t>CO2 tons produced</t>
  </si>
  <si>
    <t>Total Petroleum Products Made</t>
  </si>
  <si>
    <t>Feedstock Amounts and Costs</t>
  </si>
  <si>
    <t>Total Feedstock Volume in WCS, bbls</t>
  </si>
  <si>
    <t>as per CNRL Financial Statements, Note 7 for FH17 ended Dec 31/17 as filed on SEDAR.  Credit facility of $3,500 extended to 2020 (DBRS said it ws to be reduced)</t>
  </si>
  <si>
    <t>Note: If this were positive, it would be split 85% to APMC/CNR and 15% to NWR</t>
  </si>
  <si>
    <t>million as at Nov 30, 2013</t>
  </si>
  <si>
    <t>Assuming further guaranteed equity return of</t>
  </si>
  <si>
    <t>up to June 30/18 adds</t>
  </si>
  <si>
    <t>Note : Assumes no issue of additional senior bonds</t>
  </si>
  <si>
    <t>Assumes all additional capital costs and increases funded by senior credit facility</t>
  </si>
  <si>
    <t>at rate of prime plus 6%.  Plus accued interest of $242 million as at June 30/18</t>
  </si>
  <si>
    <t>Assumed to be senior credit facility</t>
  </si>
  <si>
    <t xml:space="preserve">Alberta Auditor report of Feb 22/18 states that original and accrued equity was </t>
  </si>
  <si>
    <t>Debt Structure as of March 31/18</t>
  </si>
  <si>
    <t>at rate of prime plus 6%.  Plus accued interest of $222 million as at Dec 31/17</t>
  </si>
  <si>
    <t>Project completion now targeted for fourth quarter 2018</t>
  </si>
  <si>
    <t>FCC now forecast to be $9.7 billion, due to upward budgetary pressures</t>
  </si>
  <si>
    <t>WCS/WTI Discount, US $/bbl</t>
  </si>
  <si>
    <t>Final Debt Structure as of June 30/18 as per best guess based on updated Dec 31/17 CNRL financials</t>
  </si>
  <si>
    <t>Oct 1/18</t>
  </si>
  <si>
    <t>Note:  Red coloured cells are assumptions that can be changed, blue coloured cell is final cash flow for 2019</t>
  </si>
  <si>
    <t>Key assumptions:</t>
  </si>
  <si>
    <t>WCS discount, US$/bbl</t>
  </si>
  <si>
    <t>Diesel/WTI crack spread, percentageWCS discount, US$/bbl</t>
  </si>
  <si>
    <t>Utilization factor</t>
  </si>
  <si>
    <t>Final cash flow in 2019, Cdn $</t>
  </si>
  <si>
    <t>WTI price, US$/bbl</t>
  </si>
  <si>
    <t>US$/bbl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</si>
</sst>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rgb="FF000000"/>
      <name val="Calibri"/>
      <scheme val="minor"/>
    </font>
    <font>
      <u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</fills>
  <borders count="1">
    <border>
      <left/>
      <right/>
      <top/>
      <bottom/>
      <diagonal/>
    </border>
  </borders>
  <cellStyleXfs count="1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Font="1"/>
    <xf numFmtId="10" fontId="0" fillId="0" borderId="0" xfId="0" applyNumberFormat="1"/>
    <xf numFmtId="164" fontId="3" fillId="0" borderId="0" xfId="0" applyNumberFormat="1" applyFont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Font="1"/>
    <xf numFmtId="3" fontId="3" fillId="0" borderId="0" xfId="0" applyNumberFormat="1" applyFont="1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3" fontId="0" fillId="2" borderId="0" xfId="0" applyNumberFormat="1" applyFill="1"/>
    <xf numFmtId="0" fontId="6" fillId="2" borderId="0" xfId="0" applyFont="1" applyFill="1"/>
    <xf numFmtId="3" fontId="3" fillId="2" borderId="0" xfId="0" applyNumberFormat="1" applyFont="1" applyFill="1"/>
    <xf numFmtId="0" fontId="3" fillId="2" borderId="0" xfId="0" applyFont="1" applyFill="1"/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ill="1"/>
    <xf numFmtId="165" fontId="3" fillId="2" borderId="0" xfId="0" applyNumberFormat="1" applyFont="1" applyFill="1"/>
    <xf numFmtId="0" fontId="2" fillId="3" borderId="0" xfId="0" applyFont="1" applyFill="1"/>
    <xf numFmtId="0" fontId="0" fillId="3" borderId="0" xfId="0" applyFill="1"/>
    <xf numFmtId="0" fontId="3" fillId="3" borderId="0" xfId="0" applyFont="1" applyFill="1"/>
    <xf numFmtId="0" fontId="0" fillId="3" borderId="0" xfId="0" applyFont="1" applyFill="1"/>
    <xf numFmtId="9" fontId="0" fillId="3" borderId="0" xfId="0" applyNumberFormat="1" applyFill="1"/>
    <xf numFmtId="42" fontId="0" fillId="3" borderId="0" xfId="0" applyNumberFormat="1" applyFill="1"/>
    <xf numFmtId="0" fontId="6" fillId="3" borderId="0" xfId="0" applyFont="1" applyFill="1"/>
    <xf numFmtId="3" fontId="6" fillId="3" borderId="0" xfId="0" applyNumberFormat="1" applyFont="1" applyFill="1"/>
    <xf numFmtId="44" fontId="0" fillId="3" borderId="0" xfId="0" applyNumberFormat="1" applyFill="1"/>
    <xf numFmtId="164" fontId="0" fillId="3" borderId="0" xfId="0" applyNumberFormat="1" applyFill="1"/>
    <xf numFmtId="10" fontId="0" fillId="3" borderId="0" xfId="0" applyNumberFormat="1" applyFill="1"/>
    <xf numFmtId="164" fontId="0" fillId="3" borderId="0" xfId="0" quotePrefix="1" applyNumberFormat="1" applyFill="1"/>
    <xf numFmtId="164" fontId="0" fillId="3" borderId="0" xfId="0" applyNumberFormat="1" applyFont="1" applyFill="1"/>
    <xf numFmtId="164" fontId="3" fillId="3" borderId="0" xfId="0" applyNumberFormat="1" applyFont="1" applyFill="1"/>
    <xf numFmtId="16" fontId="6" fillId="3" borderId="0" xfId="0" applyNumberFormat="1" applyFont="1" applyFill="1"/>
    <xf numFmtId="17" fontId="6" fillId="3" borderId="0" xfId="0" applyNumberFormat="1" applyFont="1" applyFill="1"/>
    <xf numFmtId="0" fontId="6" fillId="3" borderId="0" xfId="0" applyNumberFormat="1" applyFont="1" applyFill="1"/>
    <xf numFmtId="165" fontId="0" fillId="3" borderId="0" xfId="0" applyNumberFormat="1" applyFill="1"/>
    <xf numFmtId="3" fontId="0" fillId="3" borderId="0" xfId="0" applyNumberFormat="1" applyFill="1"/>
    <xf numFmtId="165" fontId="6" fillId="3" borderId="0" xfId="0" applyNumberFormat="1" applyFont="1" applyFill="1"/>
    <xf numFmtId="0" fontId="8" fillId="3" borderId="0" xfId="0" applyNumberFormat="1" applyFont="1" applyFill="1"/>
    <xf numFmtId="17" fontId="8" fillId="3" borderId="0" xfId="0" applyNumberFormat="1" applyFont="1" applyFill="1"/>
    <xf numFmtId="0" fontId="7" fillId="3" borderId="0" xfId="0" applyFont="1" applyFill="1"/>
    <xf numFmtId="164" fontId="6" fillId="3" borderId="0" xfId="0" applyNumberFormat="1" applyFont="1" applyFill="1"/>
    <xf numFmtId="9" fontId="0" fillId="4" borderId="0" xfId="0" applyNumberFormat="1" applyFill="1"/>
    <xf numFmtId="165" fontId="0" fillId="4" borderId="0" xfId="0" applyNumberFormat="1" applyFill="1"/>
    <xf numFmtId="164" fontId="0" fillId="5" borderId="0" xfId="0" applyNumberFormat="1" applyFill="1"/>
    <xf numFmtId="0" fontId="2" fillId="0" borderId="0" xfId="0" applyFont="1" applyFill="1"/>
    <xf numFmtId="0" fontId="0" fillId="0" borderId="0" xfId="0" applyFill="1"/>
    <xf numFmtId="3" fontId="0" fillId="0" borderId="0" xfId="0" applyNumberFormat="1" applyFill="1"/>
    <xf numFmtId="0" fontId="0" fillId="0" borderId="0" xfId="0" applyFont="1" applyFill="1"/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3"/>
  <sheetViews>
    <sheetView tabSelected="1" workbookViewId="0">
      <selection activeCell="E10" sqref="E10"/>
    </sheetView>
  </sheetViews>
  <sheetFormatPr defaultColWidth="13.5" defaultRowHeight="15.75" x14ac:dyDescent="0.25"/>
  <cols>
    <col min="1" max="1" width="13.5" customWidth="1"/>
    <col min="6" max="6" width="12.625" customWidth="1"/>
    <col min="9" max="9" width="13.125" customWidth="1"/>
    <col min="10" max="10" width="15.5" bestFit="1" customWidth="1"/>
    <col min="11" max="11" width="14.875" bestFit="1" customWidth="1"/>
    <col min="12" max="12" width="13.875" bestFit="1" customWidth="1"/>
  </cols>
  <sheetData>
    <row r="1" spans="1:12" x14ac:dyDescent="0.25">
      <c r="A1" s="1" t="s">
        <v>0</v>
      </c>
    </row>
    <row r="2" spans="1:12" x14ac:dyDescent="0.25">
      <c r="A2" s="1"/>
    </row>
    <row r="3" spans="1:12" x14ac:dyDescent="0.25">
      <c r="A3" s="1" t="s">
        <v>194</v>
      </c>
    </row>
    <row r="4" spans="1:12" x14ac:dyDescent="0.25">
      <c r="A4" s="1"/>
    </row>
    <row r="5" spans="1:12" x14ac:dyDescent="0.25">
      <c r="A5" s="1" t="s">
        <v>195</v>
      </c>
    </row>
    <row r="6" spans="1:12" x14ac:dyDescent="0.25">
      <c r="A6" s="4" t="s">
        <v>200</v>
      </c>
      <c r="E6" s="48">
        <f>60</f>
        <v>60</v>
      </c>
      <c r="F6" t="s">
        <v>201</v>
      </c>
    </row>
    <row r="7" spans="1:12" x14ac:dyDescent="0.25">
      <c r="A7" s="4" t="s">
        <v>196</v>
      </c>
      <c r="E7" s="48">
        <v>18</v>
      </c>
      <c r="F7" t="s">
        <v>201</v>
      </c>
    </row>
    <row r="8" spans="1:12" x14ac:dyDescent="0.25">
      <c r="A8" s="4" t="s">
        <v>197</v>
      </c>
      <c r="E8" s="47">
        <v>1.4</v>
      </c>
    </row>
    <row r="9" spans="1:12" x14ac:dyDescent="0.25">
      <c r="A9" s="4" t="s">
        <v>198</v>
      </c>
      <c r="E9" s="47">
        <v>0.9</v>
      </c>
    </row>
    <row r="10" spans="1:12" x14ac:dyDescent="0.25">
      <c r="A10" s="1"/>
    </row>
    <row r="11" spans="1:12" x14ac:dyDescent="0.25">
      <c r="A11" s="4" t="s">
        <v>199</v>
      </c>
      <c r="E11" s="49">
        <f>K245</f>
        <v>-24428954.375</v>
      </c>
    </row>
    <row r="12" spans="1:12" x14ac:dyDescent="0.25">
      <c r="A12" s="1"/>
    </row>
    <row r="13" spans="1:12" x14ac:dyDescent="0.25">
      <c r="A13" s="1"/>
    </row>
    <row r="14" spans="1:12" x14ac:dyDescent="0.25">
      <c r="A14" s="1"/>
    </row>
    <row r="15" spans="1:12" x14ac:dyDescent="0.25">
      <c r="A15" s="50" t="s">
        <v>38</v>
      </c>
      <c r="B15" s="51"/>
      <c r="C15" s="51"/>
      <c r="D15" s="51"/>
      <c r="E15" s="51"/>
      <c r="F15" s="52"/>
      <c r="G15" s="51"/>
      <c r="H15" s="51"/>
      <c r="I15" s="51"/>
      <c r="J15" s="51"/>
      <c r="K15" s="51"/>
      <c r="L15" s="51"/>
    </row>
    <row r="16" spans="1:12" x14ac:dyDescent="0.25">
      <c r="A16" s="53" t="s">
        <v>46</v>
      </c>
      <c r="B16" s="51"/>
      <c r="C16" s="51" t="s">
        <v>51</v>
      </c>
      <c r="D16" s="51"/>
      <c r="E16" s="51"/>
      <c r="F16" s="52"/>
      <c r="G16" s="51"/>
      <c r="H16" s="51"/>
      <c r="I16" s="51"/>
      <c r="J16" s="51"/>
      <c r="K16" s="51"/>
      <c r="L16" s="51"/>
    </row>
    <row r="17" spans="1:12" x14ac:dyDescent="0.25">
      <c r="A17" s="53" t="s">
        <v>47</v>
      </c>
      <c r="B17" s="51"/>
      <c r="C17" s="51" t="s">
        <v>48</v>
      </c>
      <c r="D17" s="51"/>
      <c r="E17" s="51"/>
      <c r="F17" s="52"/>
      <c r="G17" s="51"/>
      <c r="H17" s="51"/>
      <c r="I17" s="51"/>
      <c r="J17" s="51"/>
      <c r="K17" s="51"/>
      <c r="L17" s="51"/>
    </row>
    <row r="18" spans="1:12" x14ac:dyDescent="0.25">
      <c r="A18" s="51" t="s">
        <v>39</v>
      </c>
      <c r="B18" s="51"/>
      <c r="C18" s="51" t="s">
        <v>68</v>
      </c>
      <c r="D18" s="51"/>
      <c r="E18" s="51"/>
      <c r="F18" s="52"/>
      <c r="G18" s="51"/>
      <c r="H18" s="51"/>
      <c r="I18" s="51"/>
      <c r="J18" s="51"/>
      <c r="K18" s="51"/>
      <c r="L18" s="51"/>
    </row>
    <row r="19" spans="1:12" x14ac:dyDescent="0.25">
      <c r="A19" s="51" t="s">
        <v>52</v>
      </c>
      <c r="B19" s="51"/>
      <c r="C19" s="51" t="s">
        <v>53</v>
      </c>
      <c r="D19" s="51"/>
      <c r="E19" s="51"/>
      <c r="F19" s="52"/>
      <c r="G19" s="51"/>
      <c r="H19" s="51"/>
      <c r="I19" s="51"/>
      <c r="J19" s="51"/>
      <c r="K19" s="51"/>
      <c r="L19" s="51"/>
    </row>
    <row r="20" spans="1:12" x14ac:dyDescent="0.25">
      <c r="A20" s="51" t="s">
        <v>54</v>
      </c>
      <c r="B20" s="51"/>
      <c r="C20" s="51" t="s">
        <v>55</v>
      </c>
      <c r="D20" s="51"/>
      <c r="E20" s="51"/>
      <c r="F20" s="52"/>
      <c r="G20" s="51"/>
      <c r="H20" s="51"/>
      <c r="I20" s="51"/>
      <c r="J20" s="51"/>
      <c r="K20" s="51"/>
      <c r="L20" s="51"/>
    </row>
    <row r="21" spans="1:12" x14ac:dyDescent="0.25">
      <c r="A21" s="51" t="s">
        <v>40</v>
      </c>
      <c r="B21" s="51"/>
      <c r="C21" s="51" t="s">
        <v>41</v>
      </c>
      <c r="D21" s="51"/>
      <c r="E21" s="51"/>
      <c r="F21" s="52"/>
      <c r="G21" s="51"/>
      <c r="H21" s="51"/>
      <c r="I21" s="51"/>
      <c r="J21" s="51"/>
      <c r="K21" s="51"/>
      <c r="L21" s="51"/>
    </row>
    <row r="22" spans="1:12" x14ac:dyDescent="0.25">
      <c r="A22" s="51" t="s">
        <v>44</v>
      </c>
      <c r="B22" s="51"/>
      <c r="C22" s="51" t="s">
        <v>45</v>
      </c>
      <c r="D22" s="51"/>
      <c r="E22" s="51"/>
      <c r="F22" s="52"/>
      <c r="G22" s="51"/>
      <c r="H22" s="51"/>
      <c r="I22" s="51"/>
      <c r="J22" s="51"/>
      <c r="K22" s="51"/>
      <c r="L22" s="51"/>
    </row>
    <row r="23" spans="1:12" x14ac:dyDescent="0.25">
      <c r="A23" s="51" t="s">
        <v>49</v>
      </c>
      <c r="B23" s="51"/>
      <c r="C23" s="51" t="s">
        <v>50</v>
      </c>
      <c r="D23" s="51"/>
      <c r="E23" s="51"/>
      <c r="F23" s="52"/>
      <c r="G23" s="51"/>
      <c r="H23" s="51"/>
      <c r="I23" s="51"/>
      <c r="J23" s="51"/>
      <c r="K23" s="51"/>
      <c r="L23" s="51"/>
    </row>
    <row r="24" spans="1:12" x14ac:dyDescent="0.25">
      <c r="A24" s="51" t="s">
        <v>42</v>
      </c>
      <c r="B24" s="51"/>
      <c r="C24" s="51" t="s">
        <v>43</v>
      </c>
      <c r="D24" s="51"/>
      <c r="E24" s="51"/>
      <c r="F24" s="52"/>
      <c r="G24" s="51"/>
      <c r="H24" s="51"/>
      <c r="I24" s="51"/>
      <c r="J24" s="51"/>
      <c r="K24" s="51"/>
      <c r="L24" s="51"/>
    </row>
    <row r="25" spans="1:12" x14ac:dyDescent="0.25">
      <c r="A25" s="51" t="s">
        <v>67</v>
      </c>
      <c r="B25" s="51"/>
      <c r="C25" s="51" t="s">
        <v>69</v>
      </c>
      <c r="D25" s="51"/>
      <c r="E25" s="51"/>
      <c r="F25" s="52"/>
      <c r="G25" s="51"/>
      <c r="H25" s="51"/>
      <c r="I25" s="51"/>
      <c r="J25" s="51"/>
      <c r="K25" s="51"/>
      <c r="L25" s="51"/>
    </row>
    <row r="26" spans="1:12" x14ac:dyDescent="0.25">
      <c r="A26" s="1"/>
    </row>
    <row r="27" spans="1:12" x14ac:dyDescent="0.25">
      <c r="A27" s="23" t="s">
        <v>64</v>
      </c>
      <c r="B27" s="24"/>
      <c r="C27" s="24"/>
      <c r="D27" s="24"/>
      <c r="E27" s="24"/>
      <c r="F27" s="24"/>
      <c r="G27" s="24"/>
      <c r="H27" s="24"/>
      <c r="I27" s="24"/>
    </row>
    <row r="28" spans="1:12" x14ac:dyDescent="0.25">
      <c r="A28" s="23"/>
      <c r="B28" s="24"/>
      <c r="C28" s="24"/>
      <c r="D28" s="24"/>
      <c r="E28" s="24"/>
      <c r="F28" s="24"/>
      <c r="G28" s="24"/>
      <c r="H28" s="24"/>
      <c r="I28" s="24"/>
    </row>
    <row r="29" spans="1:12" x14ac:dyDescent="0.25">
      <c r="A29" s="25" t="s">
        <v>60</v>
      </c>
      <c r="B29" s="24"/>
      <c r="C29" s="24"/>
      <c r="D29" s="24"/>
      <c r="E29" s="24"/>
      <c r="F29" s="25" t="s">
        <v>167</v>
      </c>
      <c r="G29" s="24"/>
      <c r="H29" s="24" t="s">
        <v>191</v>
      </c>
      <c r="I29" s="24"/>
    </row>
    <row r="30" spans="1:12" x14ac:dyDescent="0.25">
      <c r="A30" s="26" t="s">
        <v>61</v>
      </c>
      <c r="B30" s="24"/>
      <c r="C30" s="24"/>
      <c r="D30" s="24">
        <v>50000</v>
      </c>
      <c r="E30" s="24" t="s">
        <v>59</v>
      </c>
      <c r="F30" s="27" t="s">
        <v>8</v>
      </c>
      <c r="G30" s="24"/>
      <c r="H30" s="24"/>
      <c r="I30" s="24"/>
    </row>
    <row r="31" spans="1:12" x14ac:dyDescent="0.25">
      <c r="A31" s="26" t="s">
        <v>62</v>
      </c>
      <c r="B31" s="24"/>
      <c r="C31" s="24"/>
      <c r="D31" s="24">
        <v>29000</v>
      </c>
      <c r="E31" s="24" t="s">
        <v>59</v>
      </c>
      <c r="F31" s="27" t="s">
        <v>8</v>
      </c>
      <c r="G31" s="24"/>
      <c r="H31" s="24"/>
      <c r="I31" s="24"/>
    </row>
    <row r="32" spans="1:12" x14ac:dyDescent="0.25">
      <c r="A32" s="26" t="s">
        <v>171</v>
      </c>
      <c r="B32" s="24"/>
      <c r="C32" s="24"/>
      <c r="D32" s="24">
        <v>79000</v>
      </c>
      <c r="E32" s="24" t="s">
        <v>59</v>
      </c>
      <c r="F32" s="27" t="s">
        <v>8</v>
      </c>
      <c r="G32" s="24" t="s">
        <v>8</v>
      </c>
      <c r="H32" s="48">
        <f>E7</f>
        <v>18</v>
      </c>
      <c r="I32" s="24"/>
    </row>
    <row r="33" spans="1:40" x14ac:dyDescent="0.25">
      <c r="A33" s="23"/>
      <c r="B33" s="24"/>
      <c r="C33" s="24"/>
      <c r="D33" s="24"/>
      <c r="E33" s="24"/>
      <c r="F33" s="24"/>
      <c r="G33" s="24"/>
      <c r="H33" s="24"/>
      <c r="I33" s="24"/>
    </row>
    <row r="34" spans="1:40" x14ac:dyDescent="0.25">
      <c r="A34" s="25" t="s">
        <v>63</v>
      </c>
      <c r="B34" s="24"/>
      <c r="C34" s="24"/>
      <c r="D34" s="24"/>
      <c r="E34" s="24"/>
      <c r="F34" s="24"/>
      <c r="G34" s="24"/>
      <c r="H34" s="24"/>
      <c r="I34" s="24"/>
    </row>
    <row r="35" spans="1:40" x14ac:dyDescent="0.25">
      <c r="A35" s="24" t="s">
        <v>56</v>
      </c>
      <c r="B35" s="24"/>
      <c r="C35" s="24"/>
      <c r="D35" s="24">
        <v>40250</v>
      </c>
      <c r="E35" s="24" t="s">
        <v>59</v>
      </c>
      <c r="F35" s="47">
        <f>E8</f>
        <v>1.4</v>
      </c>
      <c r="G35" s="24"/>
      <c r="H35" s="24"/>
      <c r="I35" s="24"/>
    </row>
    <row r="36" spans="1:40" x14ac:dyDescent="0.25">
      <c r="A36" s="24" t="s">
        <v>163</v>
      </c>
      <c r="B36" s="24"/>
      <c r="C36" s="24"/>
      <c r="D36" s="24">
        <v>28266</v>
      </c>
      <c r="E36" s="24" t="s">
        <v>59</v>
      </c>
      <c r="F36" s="27">
        <v>1.05</v>
      </c>
      <c r="G36" s="24"/>
      <c r="H36" s="24"/>
      <c r="I36" s="24"/>
    </row>
    <row r="37" spans="1:40" x14ac:dyDescent="0.25">
      <c r="A37" s="24" t="s">
        <v>164</v>
      </c>
      <c r="B37" s="24"/>
      <c r="C37" s="24"/>
      <c r="D37" s="24">
        <v>3363</v>
      </c>
      <c r="E37" s="24" t="s">
        <v>59</v>
      </c>
      <c r="F37" s="27">
        <v>0.85</v>
      </c>
      <c r="G37" s="24"/>
      <c r="H37" s="24"/>
      <c r="I37" s="24"/>
    </row>
    <row r="38" spans="1:40" x14ac:dyDescent="0.25">
      <c r="A38" s="24" t="s">
        <v>65</v>
      </c>
      <c r="B38" s="24"/>
      <c r="C38" s="24"/>
      <c r="D38" s="25">
        <v>8790</v>
      </c>
      <c r="E38" s="24" t="s">
        <v>59</v>
      </c>
      <c r="F38" s="27">
        <v>1.05</v>
      </c>
      <c r="G38" s="24"/>
      <c r="H38" s="24"/>
      <c r="I38" s="24"/>
    </row>
    <row r="39" spans="1:40" x14ac:dyDescent="0.25">
      <c r="A39" s="24" t="s">
        <v>77</v>
      </c>
      <c r="B39" s="24"/>
      <c r="C39" s="24"/>
      <c r="D39" s="24">
        <f>SUM(D35:D38)</f>
        <v>80669</v>
      </c>
      <c r="E39" s="24" t="s">
        <v>59</v>
      </c>
      <c r="F39" s="24"/>
      <c r="G39" s="24"/>
      <c r="H39" s="24"/>
      <c r="I39" s="24"/>
    </row>
    <row r="40" spans="1:40" x14ac:dyDescent="0.25">
      <c r="A40" s="24" t="s">
        <v>165</v>
      </c>
      <c r="B40" s="24"/>
      <c r="C40" s="24"/>
      <c r="D40" s="25">
        <v>-29000</v>
      </c>
      <c r="E40" s="24" t="s">
        <v>59</v>
      </c>
      <c r="F40" s="24"/>
      <c r="G40" s="24"/>
      <c r="H40" s="24"/>
      <c r="I40" s="24"/>
    </row>
    <row r="41" spans="1:40" x14ac:dyDescent="0.25">
      <c r="A41" s="24" t="s">
        <v>166</v>
      </c>
      <c r="B41" s="24"/>
      <c r="C41" s="24"/>
      <c r="D41" s="24">
        <f>D39+D40</f>
        <v>51669</v>
      </c>
      <c r="E41" s="24" t="s">
        <v>59</v>
      </c>
      <c r="F41" s="24"/>
      <c r="G41" s="24"/>
      <c r="H41" s="24"/>
      <c r="I41" s="24"/>
    </row>
    <row r="42" spans="1:40" x14ac:dyDescent="0.25">
      <c r="A42" s="24"/>
      <c r="B42" s="24"/>
      <c r="C42" s="24"/>
      <c r="D42" s="24"/>
      <c r="E42" s="24"/>
      <c r="F42" s="24"/>
      <c r="G42" s="24"/>
      <c r="H42" s="24"/>
      <c r="I42" s="24"/>
    </row>
    <row r="43" spans="1:40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40" x14ac:dyDescent="0.25">
      <c r="A44" s="24" t="s">
        <v>57</v>
      </c>
      <c r="B44" s="24"/>
      <c r="C44" s="24"/>
      <c r="D44" s="24">
        <v>3500</v>
      </c>
      <c r="E44" s="24" t="s">
        <v>58</v>
      </c>
      <c r="F44" s="24"/>
      <c r="G44" s="24"/>
      <c r="H44" s="24"/>
      <c r="I44" s="24"/>
    </row>
    <row r="45" spans="1:40" x14ac:dyDescent="0.25">
      <c r="A45" s="24" t="s">
        <v>66</v>
      </c>
      <c r="B45" s="24"/>
      <c r="C45" s="24"/>
      <c r="D45" s="24">
        <v>440</v>
      </c>
      <c r="E45" s="24" t="s">
        <v>58</v>
      </c>
      <c r="F45" s="24"/>
      <c r="G45" s="24"/>
      <c r="H45" s="24"/>
      <c r="I45" s="24"/>
    </row>
    <row r="46" spans="1:40" x14ac:dyDescent="0.25">
      <c r="A46" s="1" t="s">
        <v>76</v>
      </c>
    </row>
    <row r="48" spans="1:40" x14ac:dyDescent="0.25">
      <c r="A48" s="23" t="s">
        <v>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x14ac:dyDescent="0.25">
      <c r="A49" s="25" t="s">
        <v>111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x14ac:dyDescent="0.25">
      <c r="A51" s="24"/>
      <c r="B51" s="24"/>
      <c r="C51" s="24" t="s">
        <v>77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x14ac:dyDescent="0.25">
      <c r="A52" s="24" t="s">
        <v>4</v>
      </c>
      <c r="B52" s="24"/>
      <c r="C52" s="24"/>
      <c r="D52" s="24">
        <v>2012</v>
      </c>
      <c r="E52" s="24">
        <f>D52+1</f>
        <v>2013</v>
      </c>
      <c r="F52" s="24">
        <f t="shared" ref="F52:AJ52" si="0">E52+1</f>
        <v>2014</v>
      </c>
      <c r="G52" s="24">
        <f t="shared" si="0"/>
        <v>2015</v>
      </c>
      <c r="H52" s="24">
        <f t="shared" si="0"/>
        <v>2016</v>
      </c>
      <c r="I52" s="24">
        <f t="shared" si="0"/>
        <v>2017</v>
      </c>
      <c r="J52" s="24">
        <f t="shared" si="0"/>
        <v>2018</v>
      </c>
      <c r="K52" s="24">
        <f t="shared" si="0"/>
        <v>2019</v>
      </c>
      <c r="L52" s="24">
        <f t="shared" si="0"/>
        <v>2020</v>
      </c>
      <c r="M52" s="24">
        <f t="shared" si="0"/>
        <v>2021</v>
      </c>
      <c r="N52" s="24">
        <f t="shared" si="0"/>
        <v>2022</v>
      </c>
      <c r="O52" s="24">
        <f t="shared" si="0"/>
        <v>2023</v>
      </c>
      <c r="P52" s="24">
        <f t="shared" si="0"/>
        <v>2024</v>
      </c>
      <c r="Q52" s="24">
        <f t="shared" si="0"/>
        <v>2025</v>
      </c>
      <c r="R52" s="24">
        <f t="shared" si="0"/>
        <v>2026</v>
      </c>
      <c r="S52" s="24">
        <f t="shared" si="0"/>
        <v>2027</v>
      </c>
      <c r="T52" s="24">
        <f t="shared" si="0"/>
        <v>2028</v>
      </c>
      <c r="U52" s="24">
        <f t="shared" si="0"/>
        <v>2029</v>
      </c>
      <c r="V52" s="24">
        <f t="shared" si="0"/>
        <v>2030</v>
      </c>
      <c r="W52" s="24">
        <f t="shared" si="0"/>
        <v>2031</v>
      </c>
      <c r="X52" s="24">
        <f t="shared" si="0"/>
        <v>2032</v>
      </c>
      <c r="Y52" s="24">
        <f t="shared" si="0"/>
        <v>2033</v>
      </c>
      <c r="Z52" s="24">
        <f t="shared" si="0"/>
        <v>2034</v>
      </c>
      <c r="AA52" s="24">
        <f t="shared" si="0"/>
        <v>2035</v>
      </c>
      <c r="AB52" s="24">
        <f t="shared" si="0"/>
        <v>2036</v>
      </c>
      <c r="AC52" s="24">
        <f t="shared" si="0"/>
        <v>2037</v>
      </c>
      <c r="AD52" s="24">
        <f t="shared" si="0"/>
        <v>2038</v>
      </c>
      <c r="AE52" s="24">
        <f t="shared" si="0"/>
        <v>2039</v>
      </c>
      <c r="AF52" s="24">
        <f t="shared" si="0"/>
        <v>2040</v>
      </c>
      <c r="AG52" s="24">
        <f t="shared" si="0"/>
        <v>2041</v>
      </c>
      <c r="AH52" s="24">
        <f t="shared" si="0"/>
        <v>2042</v>
      </c>
      <c r="AI52" s="24">
        <f t="shared" si="0"/>
        <v>2043</v>
      </c>
      <c r="AJ52" s="24">
        <f t="shared" si="0"/>
        <v>2044</v>
      </c>
      <c r="AK52" s="24"/>
      <c r="AL52" s="24"/>
      <c r="AM52" s="24"/>
      <c r="AN52" s="24"/>
    </row>
    <row r="53" spans="1:40" x14ac:dyDescent="0.25">
      <c r="A53" s="26" t="s">
        <v>7</v>
      </c>
      <c r="B53" s="24"/>
      <c r="C53" s="28">
        <f>SUM(E53:M53)</f>
        <v>9700</v>
      </c>
      <c r="D53" s="24"/>
      <c r="E53" s="28">
        <v>1000</v>
      </c>
      <c r="F53" s="28">
        <v>1500</v>
      </c>
      <c r="G53" s="28">
        <v>2500</v>
      </c>
      <c r="H53" s="28">
        <v>3000</v>
      </c>
      <c r="I53" s="28">
        <v>1400</v>
      </c>
      <c r="J53" s="28">
        <v>300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x14ac:dyDescent="0.25">
      <c r="A54" s="26"/>
      <c r="B54" s="24"/>
      <c r="C54" s="28"/>
      <c r="D54" s="24"/>
      <c r="E54" s="28"/>
      <c r="F54" s="28"/>
      <c r="G54" s="28"/>
      <c r="H54" s="28"/>
      <c r="I54" s="28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x14ac:dyDescent="0.25">
      <c r="A55" s="26"/>
      <c r="B55" s="24"/>
      <c r="C55" s="28"/>
      <c r="D55" s="24"/>
      <c r="E55" s="28"/>
      <c r="F55" s="28"/>
      <c r="G55" s="28"/>
      <c r="H55" s="28"/>
      <c r="I55" s="28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x14ac:dyDescent="0.25">
      <c r="A56" s="26" t="s">
        <v>90</v>
      </c>
      <c r="B56" s="24"/>
      <c r="C56" s="28"/>
      <c r="D56" s="24"/>
      <c r="E56" s="28"/>
      <c r="F56" s="28"/>
      <c r="G56" s="28"/>
      <c r="H56" s="28"/>
      <c r="I56" s="28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x14ac:dyDescent="0.25">
      <c r="A57" s="26" t="s">
        <v>91</v>
      </c>
      <c r="B57" s="24"/>
      <c r="C57" s="28">
        <f>C53</f>
        <v>9700</v>
      </c>
      <c r="D57" s="24" t="s">
        <v>92</v>
      </c>
      <c r="E57" s="28"/>
      <c r="F57" s="28"/>
      <c r="G57" s="28"/>
      <c r="H57" s="28"/>
      <c r="I57" s="28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x14ac:dyDescent="0.25">
      <c r="A58" s="29" t="s">
        <v>33</v>
      </c>
      <c r="B58" s="29"/>
      <c r="C58" s="29">
        <v>50000</v>
      </c>
      <c r="D58" s="29" t="s">
        <v>89</v>
      </c>
      <c r="E58" s="29"/>
      <c r="F58" s="24"/>
      <c r="G58" s="27">
        <f>G157+E118</f>
        <v>0.9</v>
      </c>
      <c r="H58" s="29" t="s">
        <v>88</v>
      </c>
      <c r="I58" s="30">
        <f>C58*G58*365*30</f>
        <v>492750000</v>
      </c>
      <c r="J58" s="29" t="s">
        <v>34</v>
      </c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x14ac:dyDescent="0.25">
      <c r="A59" s="26" t="s">
        <v>93</v>
      </c>
      <c r="B59" s="24"/>
      <c r="C59" s="31">
        <f>C57*1000000/I58</f>
        <v>19.685438863521057</v>
      </c>
      <c r="D59" s="24" t="s">
        <v>83</v>
      </c>
      <c r="E59" s="28"/>
      <c r="F59" s="28"/>
      <c r="G59" s="28"/>
      <c r="H59" s="28"/>
      <c r="I59" s="28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x14ac:dyDescent="0.25">
      <c r="A60" s="26"/>
      <c r="B60" s="24"/>
      <c r="C60" s="28"/>
      <c r="D60" s="24"/>
      <c r="E60" s="28"/>
      <c r="F60" s="28"/>
      <c r="G60" s="28"/>
      <c r="H60" s="28"/>
      <c r="I60" s="28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x14ac:dyDescent="0.25">
      <c r="A61" s="26"/>
      <c r="B61" s="24"/>
      <c r="C61" s="24"/>
      <c r="D61" s="24"/>
      <c r="E61" s="28"/>
      <c r="F61" s="28"/>
      <c r="G61" s="28"/>
      <c r="H61" s="28"/>
      <c r="I61" s="28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x14ac:dyDescent="0.25">
      <c r="A62" s="25" t="s">
        <v>112</v>
      </c>
      <c r="B62" s="24"/>
      <c r="C62" s="24"/>
      <c r="D62" s="24"/>
      <c r="E62" s="28"/>
      <c r="F62" s="28"/>
      <c r="G62" s="28"/>
      <c r="H62" s="28"/>
      <c r="I62" s="28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x14ac:dyDescent="0.25">
      <c r="A63" s="25" t="s">
        <v>131</v>
      </c>
      <c r="B63" s="24"/>
      <c r="C63" s="24" t="s">
        <v>78</v>
      </c>
      <c r="D63" s="24"/>
      <c r="E63" s="28" t="s">
        <v>79</v>
      </c>
      <c r="F63" s="28"/>
      <c r="G63" s="28"/>
      <c r="H63" s="28"/>
      <c r="I63" s="28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x14ac:dyDescent="0.25">
      <c r="A64" s="24" t="s">
        <v>9</v>
      </c>
      <c r="B64" s="24"/>
      <c r="C64" s="32">
        <v>500</v>
      </c>
      <c r="D64" s="24"/>
      <c r="E64" s="33">
        <v>3.2000000000000001E-2</v>
      </c>
      <c r="F64" s="32">
        <f>C64</f>
        <v>500</v>
      </c>
      <c r="G64" s="32">
        <f>F64</f>
        <v>500</v>
      </c>
      <c r="H64" s="32">
        <f t="shared" ref="H64:O64" si="1">G64</f>
        <v>500</v>
      </c>
      <c r="I64" s="32">
        <f t="shared" si="1"/>
        <v>500</v>
      </c>
      <c r="J64" s="32">
        <f t="shared" si="1"/>
        <v>500</v>
      </c>
      <c r="K64" s="32">
        <f t="shared" si="1"/>
        <v>500</v>
      </c>
      <c r="L64" s="32">
        <f t="shared" si="1"/>
        <v>500</v>
      </c>
      <c r="M64" s="32">
        <f t="shared" si="1"/>
        <v>500</v>
      </c>
      <c r="N64" s="32">
        <f t="shared" si="1"/>
        <v>500</v>
      </c>
      <c r="O64" s="32">
        <f t="shared" si="1"/>
        <v>500</v>
      </c>
      <c r="P64" s="32">
        <v>0</v>
      </c>
      <c r="Q64" s="32">
        <v>0</v>
      </c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x14ac:dyDescent="0.25">
      <c r="A65" s="24" t="s">
        <v>24</v>
      </c>
      <c r="B65" s="24"/>
      <c r="C65" s="32">
        <v>500</v>
      </c>
      <c r="D65" s="24"/>
      <c r="E65" s="33">
        <v>4.0500000000000001E-2</v>
      </c>
      <c r="F65" s="32">
        <f>C65</f>
        <v>500</v>
      </c>
      <c r="G65" s="32">
        <f>F65</f>
        <v>500</v>
      </c>
      <c r="H65" s="32">
        <f t="shared" ref="H65:AI65" si="2">G65</f>
        <v>500</v>
      </c>
      <c r="I65" s="32">
        <f t="shared" si="2"/>
        <v>500</v>
      </c>
      <c r="J65" s="32">
        <f t="shared" si="2"/>
        <v>500</v>
      </c>
      <c r="K65" s="32">
        <f t="shared" si="2"/>
        <v>500</v>
      </c>
      <c r="L65" s="32">
        <f t="shared" si="2"/>
        <v>500</v>
      </c>
      <c r="M65" s="32">
        <f t="shared" si="2"/>
        <v>500</v>
      </c>
      <c r="N65" s="32">
        <f t="shared" si="2"/>
        <v>500</v>
      </c>
      <c r="O65" s="32">
        <f t="shared" si="2"/>
        <v>500</v>
      </c>
      <c r="P65" s="32">
        <f t="shared" si="2"/>
        <v>500</v>
      </c>
      <c r="Q65" s="32">
        <f t="shared" si="2"/>
        <v>500</v>
      </c>
      <c r="R65" s="32">
        <f t="shared" si="2"/>
        <v>500</v>
      </c>
      <c r="S65" s="32">
        <f t="shared" si="2"/>
        <v>500</v>
      </c>
      <c r="T65" s="32">
        <f t="shared" si="2"/>
        <v>500</v>
      </c>
      <c r="U65" s="32">
        <f t="shared" si="2"/>
        <v>500</v>
      </c>
      <c r="V65" s="32">
        <f t="shared" si="2"/>
        <v>500</v>
      </c>
      <c r="W65" s="32">
        <f t="shared" si="2"/>
        <v>500</v>
      </c>
      <c r="X65" s="32">
        <f t="shared" si="2"/>
        <v>500</v>
      </c>
      <c r="Y65" s="32">
        <f t="shared" si="2"/>
        <v>500</v>
      </c>
      <c r="Z65" s="32">
        <f t="shared" si="2"/>
        <v>500</v>
      </c>
      <c r="AA65" s="32">
        <f t="shared" si="2"/>
        <v>500</v>
      </c>
      <c r="AB65" s="32">
        <f t="shared" si="2"/>
        <v>500</v>
      </c>
      <c r="AC65" s="32">
        <f t="shared" si="2"/>
        <v>500</v>
      </c>
      <c r="AD65" s="32">
        <f t="shared" si="2"/>
        <v>500</v>
      </c>
      <c r="AE65" s="32">
        <f t="shared" si="2"/>
        <v>500</v>
      </c>
      <c r="AF65" s="32">
        <f t="shared" si="2"/>
        <v>500</v>
      </c>
      <c r="AG65" s="32">
        <f t="shared" si="2"/>
        <v>500</v>
      </c>
      <c r="AH65" s="32">
        <f t="shared" si="2"/>
        <v>500</v>
      </c>
      <c r="AI65" s="32">
        <f t="shared" si="2"/>
        <v>500</v>
      </c>
      <c r="AJ65" s="32">
        <v>0</v>
      </c>
      <c r="AK65" s="24"/>
      <c r="AL65" s="24"/>
      <c r="AM65" s="24"/>
      <c r="AN65" s="24"/>
    </row>
    <row r="66" spans="1:40" x14ac:dyDescent="0.25">
      <c r="A66" s="24" t="s">
        <v>25</v>
      </c>
      <c r="B66" s="24"/>
      <c r="C66" s="32">
        <v>300</v>
      </c>
      <c r="D66" s="24"/>
      <c r="E66" s="33">
        <v>4.0500000000000001E-2</v>
      </c>
      <c r="F66" s="24"/>
      <c r="G66" s="34">
        <f>C66</f>
        <v>300</v>
      </c>
      <c r="H66" s="32">
        <f>G66</f>
        <v>300</v>
      </c>
      <c r="I66" s="32">
        <f t="shared" ref="I66:AI66" si="3">H66</f>
        <v>300</v>
      </c>
      <c r="J66" s="32">
        <f t="shared" si="3"/>
        <v>300</v>
      </c>
      <c r="K66" s="32">
        <f t="shared" si="3"/>
        <v>300</v>
      </c>
      <c r="L66" s="32">
        <f t="shared" si="3"/>
        <v>300</v>
      </c>
      <c r="M66" s="32">
        <f t="shared" si="3"/>
        <v>300</v>
      </c>
      <c r="N66" s="32">
        <f t="shared" si="3"/>
        <v>300</v>
      </c>
      <c r="O66" s="32">
        <f t="shared" si="3"/>
        <v>300</v>
      </c>
      <c r="P66" s="32">
        <f t="shared" si="3"/>
        <v>300</v>
      </c>
      <c r="Q66" s="32">
        <f t="shared" si="3"/>
        <v>300</v>
      </c>
      <c r="R66" s="32">
        <f t="shared" si="3"/>
        <v>300</v>
      </c>
      <c r="S66" s="32">
        <f t="shared" si="3"/>
        <v>300</v>
      </c>
      <c r="T66" s="32">
        <f t="shared" si="3"/>
        <v>300</v>
      </c>
      <c r="U66" s="32">
        <f t="shared" si="3"/>
        <v>300</v>
      </c>
      <c r="V66" s="32">
        <f t="shared" si="3"/>
        <v>300</v>
      </c>
      <c r="W66" s="32">
        <f t="shared" si="3"/>
        <v>300</v>
      </c>
      <c r="X66" s="32">
        <f t="shared" si="3"/>
        <v>300</v>
      </c>
      <c r="Y66" s="32">
        <f t="shared" si="3"/>
        <v>300</v>
      </c>
      <c r="Z66" s="32">
        <f t="shared" si="3"/>
        <v>300</v>
      </c>
      <c r="AA66" s="32">
        <f t="shared" si="3"/>
        <v>300</v>
      </c>
      <c r="AB66" s="32">
        <f t="shared" si="3"/>
        <v>300</v>
      </c>
      <c r="AC66" s="32">
        <f t="shared" si="3"/>
        <v>300</v>
      </c>
      <c r="AD66" s="32">
        <f t="shared" si="3"/>
        <v>300</v>
      </c>
      <c r="AE66" s="32">
        <f t="shared" si="3"/>
        <v>300</v>
      </c>
      <c r="AF66" s="32">
        <f t="shared" si="3"/>
        <v>300</v>
      </c>
      <c r="AG66" s="32">
        <f t="shared" si="3"/>
        <v>300</v>
      </c>
      <c r="AH66" s="32">
        <f t="shared" si="3"/>
        <v>300</v>
      </c>
      <c r="AI66" s="32">
        <f t="shared" si="3"/>
        <v>300</v>
      </c>
      <c r="AJ66" s="32">
        <v>0</v>
      </c>
      <c r="AK66" s="24"/>
      <c r="AL66" s="24"/>
      <c r="AM66" s="24"/>
      <c r="AN66" s="24"/>
    </row>
    <row r="67" spans="1:40" x14ac:dyDescent="0.25">
      <c r="A67" s="24" t="s">
        <v>21</v>
      </c>
      <c r="B67" s="24"/>
      <c r="C67" s="32">
        <v>500</v>
      </c>
      <c r="D67" s="24"/>
      <c r="E67" s="33">
        <v>2.1000000000000001E-2</v>
      </c>
      <c r="F67" s="24"/>
      <c r="G67" s="34">
        <f>C67</f>
        <v>500</v>
      </c>
      <c r="H67" s="32">
        <f t="shared" ref="H67:W69" si="4">G67</f>
        <v>500</v>
      </c>
      <c r="I67" s="32">
        <f t="shared" si="4"/>
        <v>500</v>
      </c>
      <c r="J67" s="32">
        <f t="shared" si="4"/>
        <v>500</v>
      </c>
      <c r="K67" s="32">
        <f t="shared" si="4"/>
        <v>500</v>
      </c>
      <c r="L67" s="32">
        <f t="shared" si="4"/>
        <v>500</v>
      </c>
      <c r="M67" s="32">
        <f t="shared" si="4"/>
        <v>500</v>
      </c>
      <c r="N67" s="32">
        <v>0</v>
      </c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x14ac:dyDescent="0.25">
      <c r="A68" s="24" t="s">
        <v>22</v>
      </c>
      <c r="B68" s="24"/>
      <c r="C68" s="32">
        <v>500</v>
      </c>
      <c r="D68" s="24"/>
      <c r="E68" s="33">
        <v>3.6999999999999998E-2</v>
      </c>
      <c r="F68" s="24"/>
      <c r="G68" s="34">
        <f>C68</f>
        <v>500</v>
      </c>
      <c r="H68" s="32">
        <f t="shared" si="4"/>
        <v>500</v>
      </c>
      <c r="I68" s="32">
        <f t="shared" si="4"/>
        <v>500</v>
      </c>
      <c r="J68" s="32">
        <f t="shared" si="4"/>
        <v>500</v>
      </c>
      <c r="K68" s="32">
        <f t="shared" si="4"/>
        <v>500</v>
      </c>
      <c r="L68" s="32">
        <f t="shared" si="4"/>
        <v>500</v>
      </c>
      <c r="M68" s="32">
        <f t="shared" si="4"/>
        <v>500</v>
      </c>
      <c r="N68" s="32">
        <f t="shared" si="4"/>
        <v>500</v>
      </c>
      <c r="O68" s="32">
        <f t="shared" si="4"/>
        <v>500</v>
      </c>
      <c r="P68" s="32">
        <f t="shared" si="4"/>
        <v>500</v>
      </c>
      <c r="Q68" s="32">
        <f t="shared" si="4"/>
        <v>500</v>
      </c>
      <c r="R68" s="32">
        <f t="shared" si="4"/>
        <v>500</v>
      </c>
      <c r="S68" s="32">
        <f t="shared" si="4"/>
        <v>500</v>
      </c>
      <c r="T68" s="32">
        <f t="shared" si="4"/>
        <v>500</v>
      </c>
      <c r="U68" s="32">
        <f t="shared" si="4"/>
        <v>500</v>
      </c>
      <c r="V68" s="32">
        <f t="shared" si="4"/>
        <v>500</v>
      </c>
      <c r="W68" s="32">
        <f t="shared" si="4"/>
        <v>500</v>
      </c>
      <c r="X68" s="32">
        <f t="shared" ref="X68:AI68" si="5">W68</f>
        <v>500</v>
      </c>
      <c r="Y68" s="32">
        <f t="shared" si="5"/>
        <v>500</v>
      </c>
      <c r="Z68" s="32">
        <f t="shared" si="5"/>
        <v>500</v>
      </c>
      <c r="AA68" s="32">
        <f t="shared" si="5"/>
        <v>500</v>
      </c>
      <c r="AB68" s="32">
        <f t="shared" si="5"/>
        <v>500</v>
      </c>
      <c r="AC68" s="32">
        <f t="shared" si="5"/>
        <v>500</v>
      </c>
      <c r="AD68" s="32">
        <f t="shared" si="5"/>
        <v>500</v>
      </c>
      <c r="AE68" s="32">
        <f t="shared" si="5"/>
        <v>500</v>
      </c>
      <c r="AF68" s="32">
        <f t="shared" si="5"/>
        <v>500</v>
      </c>
      <c r="AG68" s="32">
        <f t="shared" si="5"/>
        <v>500</v>
      </c>
      <c r="AH68" s="32">
        <f t="shared" si="5"/>
        <v>500</v>
      </c>
      <c r="AI68" s="32">
        <f t="shared" si="5"/>
        <v>500</v>
      </c>
      <c r="AJ68" s="32">
        <v>0</v>
      </c>
      <c r="AK68" s="24"/>
      <c r="AL68" s="24"/>
      <c r="AM68" s="24"/>
      <c r="AN68" s="24"/>
    </row>
    <row r="69" spans="1:40" x14ac:dyDescent="0.25">
      <c r="A69" s="24" t="s">
        <v>23</v>
      </c>
      <c r="B69" s="24"/>
      <c r="C69" s="32">
        <v>500</v>
      </c>
      <c r="D69" s="24"/>
      <c r="E69" s="33">
        <v>3.2000000000000001E-2</v>
      </c>
      <c r="F69" s="24"/>
      <c r="G69" s="34">
        <f>C69</f>
        <v>500</v>
      </c>
      <c r="H69" s="32">
        <f t="shared" si="4"/>
        <v>500</v>
      </c>
      <c r="I69" s="32">
        <f t="shared" si="4"/>
        <v>500</v>
      </c>
      <c r="J69" s="32">
        <f t="shared" si="4"/>
        <v>500</v>
      </c>
      <c r="K69" s="32">
        <f t="shared" si="4"/>
        <v>500</v>
      </c>
      <c r="L69" s="32">
        <f t="shared" si="4"/>
        <v>500</v>
      </c>
      <c r="M69" s="32">
        <f t="shared" si="4"/>
        <v>500</v>
      </c>
      <c r="N69" s="32">
        <f t="shared" si="4"/>
        <v>500</v>
      </c>
      <c r="O69" s="32">
        <f t="shared" si="4"/>
        <v>500</v>
      </c>
      <c r="P69" s="32">
        <f t="shared" si="4"/>
        <v>500</v>
      </c>
      <c r="Q69" s="32">
        <f t="shared" si="4"/>
        <v>500</v>
      </c>
      <c r="R69" s="32">
        <v>0</v>
      </c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x14ac:dyDescent="0.25">
      <c r="A70" s="24" t="s">
        <v>10</v>
      </c>
      <c r="B70" s="24"/>
      <c r="C70" s="32">
        <v>550</v>
      </c>
      <c r="D70" s="24"/>
      <c r="E70" s="33">
        <v>4.2500000000000003E-2</v>
      </c>
      <c r="F70" s="24"/>
      <c r="G70" s="34">
        <v>0</v>
      </c>
      <c r="H70" s="32">
        <f>C70</f>
        <v>550</v>
      </c>
      <c r="I70" s="34">
        <f>H70</f>
        <v>550</v>
      </c>
      <c r="J70" s="34">
        <f t="shared" ref="J70:T70" si="6">I70</f>
        <v>550</v>
      </c>
      <c r="K70" s="34">
        <f t="shared" si="6"/>
        <v>550</v>
      </c>
      <c r="L70" s="34">
        <f t="shared" si="6"/>
        <v>550</v>
      </c>
      <c r="M70" s="34">
        <f t="shared" si="6"/>
        <v>550</v>
      </c>
      <c r="N70" s="34">
        <f t="shared" si="6"/>
        <v>550</v>
      </c>
      <c r="O70" s="34">
        <f t="shared" si="6"/>
        <v>550</v>
      </c>
      <c r="P70" s="34">
        <f t="shared" si="6"/>
        <v>550</v>
      </c>
      <c r="Q70" s="34">
        <f t="shared" si="6"/>
        <v>550</v>
      </c>
      <c r="R70" s="34">
        <f t="shared" si="6"/>
        <v>550</v>
      </c>
      <c r="S70" s="34">
        <f t="shared" si="6"/>
        <v>550</v>
      </c>
      <c r="T70" s="34">
        <f t="shared" si="6"/>
        <v>550</v>
      </c>
      <c r="U70" s="32">
        <v>0</v>
      </c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 x14ac:dyDescent="0.25">
      <c r="A71" s="24" t="s">
        <v>11</v>
      </c>
      <c r="B71" s="24"/>
      <c r="C71" s="32">
        <v>500</v>
      </c>
      <c r="D71" s="24"/>
      <c r="E71" s="33">
        <v>4.7500000000000001E-2</v>
      </c>
      <c r="F71" s="24"/>
      <c r="G71" s="34">
        <v>0</v>
      </c>
      <c r="H71" s="32">
        <f>C71</f>
        <v>500</v>
      </c>
      <c r="I71" s="32">
        <f>H71</f>
        <v>500</v>
      </c>
      <c r="J71" s="32">
        <f t="shared" ref="J71:AB71" si="7">I71</f>
        <v>500</v>
      </c>
      <c r="K71" s="32">
        <f t="shared" si="7"/>
        <v>500</v>
      </c>
      <c r="L71" s="32">
        <f t="shared" si="7"/>
        <v>500</v>
      </c>
      <c r="M71" s="32">
        <f t="shared" si="7"/>
        <v>500</v>
      </c>
      <c r="N71" s="32">
        <f t="shared" si="7"/>
        <v>500</v>
      </c>
      <c r="O71" s="32">
        <f t="shared" si="7"/>
        <v>500</v>
      </c>
      <c r="P71" s="32">
        <f t="shared" si="7"/>
        <v>500</v>
      </c>
      <c r="Q71" s="32">
        <f t="shared" si="7"/>
        <v>500</v>
      </c>
      <c r="R71" s="32">
        <f t="shared" si="7"/>
        <v>500</v>
      </c>
      <c r="S71" s="32">
        <f t="shared" si="7"/>
        <v>500</v>
      </c>
      <c r="T71" s="32">
        <f t="shared" si="7"/>
        <v>500</v>
      </c>
      <c r="U71" s="32">
        <f t="shared" si="7"/>
        <v>500</v>
      </c>
      <c r="V71" s="32">
        <f t="shared" si="7"/>
        <v>500</v>
      </c>
      <c r="W71" s="32">
        <f t="shared" si="7"/>
        <v>500</v>
      </c>
      <c r="X71" s="32">
        <f t="shared" si="7"/>
        <v>500</v>
      </c>
      <c r="Y71" s="32">
        <f t="shared" si="7"/>
        <v>500</v>
      </c>
      <c r="Z71" s="32">
        <f t="shared" si="7"/>
        <v>500</v>
      </c>
      <c r="AA71" s="32">
        <f t="shared" si="7"/>
        <v>500</v>
      </c>
      <c r="AB71" s="32">
        <f t="shared" si="7"/>
        <v>500</v>
      </c>
      <c r="AC71" s="32">
        <v>0</v>
      </c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0" x14ac:dyDescent="0.25">
      <c r="A72" s="24" t="s">
        <v>13</v>
      </c>
      <c r="B72" s="24"/>
      <c r="C72" s="32">
        <v>500</v>
      </c>
      <c r="D72" s="24"/>
      <c r="E72" s="33">
        <v>4.1500000000000002E-2</v>
      </c>
      <c r="F72" s="24"/>
      <c r="G72" s="34">
        <v>0</v>
      </c>
      <c r="H72" s="32">
        <f>C72</f>
        <v>500</v>
      </c>
      <c r="I72" s="32">
        <f>H72</f>
        <v>500</v>
      </c>
      <c r="J72" s="32">
        <f t="shared" ref="J72:X72" si="8">I72</f>
        <v>500</v>
      </c>
      <c r="K72" s="32">
        <f t="shared" si="8"/>
        <v>500</v>
      </c>
      <c r="L72" s="32">
        <f t="shared" si="8"/>
        <v>500</v>
      </c>
      <c r="M72" s="32">
        <f t="shared" si="8"/>
        <v>500</v>
      </c>
      <c r="N72" s="32">
        <f t="shared" si="8"/>
        <v>500</v>
      </c>
      <c r="O72" s="32">
        <f t="shared" si="8"/>
        <v>500</v>
      </c>
      <c r="P72" s="32">
        <f t="shared" si="8"/>
        <v>500</v>
      </c>
      <c r="Q72" s="32">
        <f t="shared" si="8"/>
        <v>500</v>
      </c>
      <c r="R72" s="32">
        <f t="shared" si="8"/>
        <v>500</v>
      </c>
      <c r="S72" s="32">
        <f t="shared" si="8"/>
        <v>500</v>
      </c>
      <c r="T72" s="32">
        <f t="shared" si="8"/>
        <v>500</v>
      </c>
      <c r="U72" s="32">
        <f t="shared" si="8"/>
        <v>500</v>
      </c>
      <c r="V72" s="32">
        <f t="shared" si="8"/>
        <v>500</v>
      </c>
      <c r="W72" s="32">
        <f t="shared" si="8"/>
        <v>500</v>
      </c>
      <c r="X72" s="32">
        <f t="shared" si="8"/>
        <v>500</v>
      </c>
      <c r="Y72" s="32">
        <v>0</v>
      </c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</row>
    <row r="73" spans="1:40" x14ac:dyDescent="0.25">
      <c r="A73" s="24" t="s">
        <v>14</v>
      </c>
      <c r="B73" s="24"/>
      <c r="C73" s="35">
        <v>500</v>
      </c>
      <c r="D73" s="24"/>
      <c r="E73" s="33">
        <v>4.3499999999999997E-2</v>
      </c>
      <c r="F73" s="24"/>
      <c r="G73" s="34">
        <v>0</v>
      </c>
      <c r="H73" s="32">
        <f>C73</f>
        <v>500</v>
      </c>
      <c r="I73" s="32">
        <f>H73</f>
        <v>500</v>
      </c>
      <c r="J73" s="32">
        <f t="shared" ref="J73:AD73" si="9">I73</f>
        <v>500</v>
      </c>
      <c r="K73" s="32">
        <f t="shared" si="9"/>
        <v>500</v>
      </c>
      <c r="L73" s="32">
        <f t="shared" si="9"/>
        <v>500</v>
      </c>
      <c r="M73" s="32">
        <f t="shared" si="9"/>
        <v>500</v>
      </c>
      <c r="N73" s="32">
        <f t="shared" si="9"/>
        <v>500</v>
      </c>
      <c r="O73" s="32">
        <f t="shared" si="9"/>
        <v>500</v>
      </c>
      <c r="P73" s="32">
        <f t="shared" si="9"/>
        <v>500</v>
      </c>
      <c r="Q73" s="32">
        <f t="shared" si="9"/>
        <v>500</v>
      </c>
      <c r="R73" s="32">
        <f t="shared" si="9"/>
        <v>500</v>
      </c>
      <c r="S73" s="32">
        <f t="shared" si="9"/>
        <v>500</v>
      </c>
      <c r="T73" s="32">
        <f t="shared" si="9"/>
        <v>500</v>
      </c>
      <c r="U73" s="32">
        <f t="shared" si="9"/>
        <v>500</v>
      </c>
      <c r="V73" s="32">
        <f t="shared" si="9"/>
        <v>500</v>
      </c>
      <c r="W73" s="32">
        <f t="shared" si="9"/>
        <v>500</v>
      </c>
      <c r="X73" s="32">
        <f t="shared" si="9"/>
        <v>500</v>
      </c>
      <c r="Y73" s="32">
        <f t="shared" si="9"/>
        <v>500</v>
      </c>
      <c r="Z73" s="32">
        <f t="shared" si="9"/>
        <v>500</v>
      </c>
      <c r="AA73" s="32">
        <f t="shared" si="9"/>
        <v>500</v>
      </c>
      <c r="AB73" s="32">
        <f t="shared" si="9"/>
        <v>500</v>
      </c>
      <c r="AC73" s="32">
        <f t="shared" si="9"/>
        <v>500</v>
      </c>
      <c r="AD73" s="32">
        <f t="shared" si="9"/>
        <v>500</v>
      </c>
      <c r="AE73" s="32">
        <v>0</v>
      </c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 x14ac:dyDescent="0.25">
      <c r="A74" s="24" t="s">
        <v>28</v>
      </c>
      <c r="B74" s="24"/>
      <c r="C74" s="32">
        <v>750</v>
      </c>
      <c r="D74" s="24"/>
      <c r="E74" s="33">
        <v>2.8000000000000001E-2</v>
      </c>
      <c r="F74" s="24"/>
      <c r="G74" s="34">
        <v>0</v>
      </c>
      <c r="H74" s="34">
        <v>0</v>
      </c>
      <c r="I74" s="34">
        <f>C74</f>
        <v>750</v>
      </c>
      <c r="J74" s="32">
        <f>I74</f>
        <v>750</v>
      </c>
      <c r="K74" s="32">
        <f t="shared" ref="K74:R74" si="10">J74</f>
        <v>750</v>
      </c>
      <c r="L74" s="32">
        <f t="shared" si="10"/>
        <v>750</v>
      </c>
      <c r="M74" s="32">
        <f t="shared" si="10"/>
        <v>750</v>
      </c>
      <c r="N74" s="32">
        <f t="shared" si="10"/>
        <v>750</v>
      </c>
      <c r="O74" s="32">
        <f t="shared" si="10"/>
        <v>750</v>
      </c>
      <c r="P74" s="32">
        <f t="shared" si="10"/>
        <v>750</v>
      </c>
      <c r="Q74" s="32">
        <f t="shared" si="10"/>
        <v>750</v>
      </c>
      <c r="R74" s="32">
        <f t="shared" si="10"/>
        <v>750</v>
      </c>
      <c r="S74" s="32">
        <v>0</v>
      </c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1:40" x14ac:dyDescent="0.25">
      <c r="A75" s="24" t="s">
        <v>29</v>
      </c>
      <c r="B75" s="24"/>
      <c r="C75" s="35">
        <v>750</v>
      </c>
      <c r="D75" s="24"/>
      <c r="E75" s="33">
        <v>3.6499999999999998E-2</v>
      </c>
      <c r="F75" s="24"/>
      <c r="G75" s="34">
        <v>0</v>
      </c>
      <c r="H75" s="34">
        <v>0</v>
      </c>
      <c r="I75" s="34">
        <f>C75</f>
        <v>750</v>
      </c>
      <c r="J75" s="32">
        <f>I75</f>
        <v>750</v>
      </c>
      <c r="K75" s="32">
        <f t="shared" ref="K75:Z76" si="11">J75</f>
        <v>750</v>
      </c>
      <c r="L75" s="32">
        <f t="shared" si="11"/>
        <v>750</v>
      </c>
      <c r="M75" s="32">
        <f t="shared" si="11"/>
        <v>750</v>
      </c>
      <c r="N75" s="32">
        <f t="shared" si="11"/>
        <v>750</v>
      </c>
      <c r="O75" s="32">
        <f t="shared" si="11"/>
        <v>750</v>
      </c>
      <c r="P75" s="32">
        <f t="shared" si="11"/>
        <v>750</v>
      </c>
      <c r="Q75" s="32">
        <f t="shared" si="11"/>
        <v>750</v>
      </c>
      <c r="R75" s="32">
        <f t="shared" si="11"/>
        <v>750</v>
      </c>
      <c r="S75" s="32">
        <f t="shared" si="11"/>
        <v>750</v>
      </c>
      <c r="T75" s="32">
        <f t="shared" si="11"/>
        <v>750</v>
      </c>
      <c r="U75" s="32">
        <f t="shared" si="11"/>
        <v>750</v>
      </c>
      <c r="V75" s="32">
        <f t="shared" si="11"/>
        <v>750</v>
      </c>
      <c r="W75" s="32">
        <f t="shared" si="11"/>
        <v>750</v>
      </c>
      <c r="X75" s="32">
        <f t="shared" si="11"/>
        <v>750</v>
      </c>
      <c r="Y75" s="32">
        <f t="shared" si="11"/>
        <v>750</v>
      </c>
      <c r="Z75" s="32">
        <f t="shared" si="11"/>
        <v>750</v>
      </c>
      <c r="AA75" s="32">
        <v>0</v>
      </c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</row>
    <row r="76" spans="1:40" x14ac:dyDescent="0.25">
      <c r="A76" s="24" t="s">
        <v>185</v>
      </c>
      <c r="B76" s="24"/>
      <c r="C76" s="35">
        <f>D279</f>
        <v>2650</v>
      </c>
      <c r="D76" s="24"/>
      <c r="E76" s="33">
        <v>0.04</v>
      </c>
      <c r="F76" s="24"/>
      <c r="G76" s="34">
        <v>0</v>
      </c>
      <c r="H76" s="34">
        <v>0</v>
      </c>
      <c r="I76" s="34">
        <v>0</v>
      </c>
      <c r="J76" s="32">
        <f>C76</f>
        <v>2650</v>
      </c>
      <c r="K76" s="32">
        <f t="shared" si="11"/>
        <v>2650</v>
      </c>
      <c r="L76" s="32">
        <f t="shared" si="11"/>
        <v>2650</v>
      </c>
      <c r="M76" s="32">
        <f t="shared" si="11"/>
        <v>2650</v>
      </c>
      <c r="N76" s="32">
        <f t="shared" si="11"/>
        <v>2650</v>
      </c>
      <c r="O76" s="32">
        <f t="shared" si="11"/>
        <v>2650</v>
      </c>
      <c r="P76" s="32">
        <f t="shared" si="11"/>
        <v>2650</v>
      </c>
      <c r="Q76" s="32">
        <f t="shared" si="11"/>
        <v>2650</v>
      </c>
      <c r="R76" s="32">
        <f t="shared" si="11"/>
        <v>2650</v>
      </c>
      <c r="S76" s="32">
        <f t="shared" si="11"/>
        <v>2650</v>
      </c>
      <c r="T76" s="32">
        <f t="shared" si="11"/>
        <v>2650</v>
      </c>
      <c r="U76" s="32">
        <f t="shared" si="11"/>
        <v>2650</v>
      </c>
      <c r="V76" s="32">
        <f t="shared" si="11"/>
        <v>2650</v>
      </c>
      <c r="W76" s="32">
        <f t="shared" si="11"/>
        <v>2650</v>
      </c>
      <c r="X76" s="32">
        <f t="shared" si="11"/>
        <v>2650</v>
      </c>
      <c r="Y76" s="32">
        <f t="shared" si="11"/>
        <v>2650</v>
      </c>
      <c r="Z76" s="32">
        <f t="shared" si="11"/>
        <v>2650</v>
      </c>
      <c r="AA76" s="32">
        <f t="shared" ref="AA76:AD76" si="12">Z76</f>
        <v>2650</v>
      </c>
      <c r="AB76" s="32">
        <f t="shared" si="12"/>
        <v>2650</v>
      </c>
      <c r="AC76" s="32">
        <f t="shared" si="12"/>
        <v>2650</v>
      </c>
      <c r="AD76" s="32">
        <f t="shared" si="12"/>
        <v>2650</v>
      </c>
      <c r="AE76" s="32">
        <v>0</v>
      </c>
      <c r="AF76" s="24"/>
      <c r="AG76" s="24"/>
      <c r="AH76" s="24"/>
      <c r="AI76" s="24"/>
      <c r="AJ76" s="24"/>
      <c r="AK76" s="24"/>
      <c r="AL76" s="24"/>
      <c r="AM76" s="24"/>
      <c r="AN76" s="24"/>
    </row>
    <row r="77" spans="1:40" x14ac:dyDescent="0.25">
      <c r="A77" s="24" t="s">
        <v>107</v>
      </c>
      <c r="B77" s="24"/>
      <c r="C77" s="36">
        <v>0</v>
      </c>
      <c r="D77" s="24"/>
      <c r="E77" s="33"/>
      <c r="F77" s="24"/>
      <c r="G77" s="34">
        <v>0</v>
      </c>
      <c r="H77" s="24"/>
      <c r="I77" s="34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</row>
    <row r="78" spans="1:40" x14ac:dyDescent="0.25">
      <c r="A78" s="24"/>
      <c r="B78" s="24"/>
      <c r="C78" s="32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</row>
    <row r="79" spans="1:40" x14ac:dyDescent="0.25">
      <c r="A79" s="24" t="s">
        <v>127</v>
      </c>
      <c r="B79" s="24"/>
      <c r="C79" s="32">
        <f>SUM(C64:C78)</f>
        <v>9000</v>
      </c>
      <c r="D79" s="24"/>
      <c r="E79" s="24"/>
      <c r="F79" s="32">
        <f>SUM(F64:F78)</f>
        <v>1000</v>
      </c>
      <c r="G79" s="32">
        <f t="shared" ref="G79:M79" si="13">SUM(G64:G78)</f>
        <v>2800</v>
      </c>
      <c r="H79" s="32">
        <f t="shared" si="13"/>
        <v>4850</v>
      </c>
      <c r="I79" s="32">
        <f t="shared" si="13"/>
        <v>6350</v>
      </c>
      <c r="J79" s="32">
        <f t="shared" si="13"/>
        <v>9000</v>
      </c>
      <c r="K79" s="32">
        <f t="shared" si="13"/>
        <v>9000</v>
      </c>
      <c r="L79" s="32">
        <f t="shared" si="13"/>
        <v>9000</v>
      </c>
      <c r="M79" s="32">
        <f t="shared" si="13"/>
        <v>9000</v>
      </c>
      <c r="N79" s="32">
        <f t="shared" ref="N79" si="14">SUM(N64:N78)</f>
        <v>8500</v>
      </c>
      <c r="O79" s="32">
        <f t="shared" ref="O79" si="15">SUM(O64:O78)</f>
        <v>8500</v>
      </c>
      <c r="P79" s="32">
        <f t="shared" ref="P79" si="16">SUM(P64:P78)</f>
        <v>8000</v>
      </c>
      <c r="Q79" s="32">
        <f t="shared" ref="Q79" si="17">SUM(Q64:Q78)</f>
        <v>8000</v>
      </c>
      <c r="R79" s="32">
        <f t="shared" ref="R79" si="18">SUM(R64:R78)</f>
        <v>7500</v>
      </c>
      <c r="S79" s="32">
        <f t="shared" ref="S79" si="19">SUM(S64:S78)</f>
        <v>6750</v>
      </c>
      <c r="T79" s="32">
        <f t="shared" ref="T79" si="20">SUM(T64:T78)</f>
        <v>6750</v>
      </c>
      <c r="U79" s="32">
        <f t="shared" ref="U79" si="21">SUM(U64:U78)</f>
        <v>6200</v>
      </c>
      <c r="V79" s="32">
        <f t="shared" ref="V79" si="22">SUM(V64:V78)</f>
        <v>6200</v>
      </c>
      <c r="W79" s="32">
        <f t="shared" ref="W79" si="23">SUM(W64:W78)</f>
        <v>6200</v>
      </c>
      <c r="X79" s="32">
        <f t="shared" ref="X79" si="24">SUM(X64:X78)</f>
        <v>6200</v>
      </c>
      <c r="Y79" s="32">
        <f t="shared" ref="Y79" si="25">SUM(Y64:Y78)</f>
        <v>5700</v>
      </c>
      <c r="Z79" s="32">
        <f t="shared" ref="Z79" si="26">SUM(Z64:Z78)</f>
        <v>5700</v>
      </c>
      <c r="AA79" s="32">
        <f t="shared" ref="AA79" si="27">SUM(AA64:AA78)</f>
        <v>4950</v>
      </c>
      <c r="AB79" s="32">
        <f t="shared" ref="AB79" si="28">SUM(AB64:AB78)</f>
        <v>4950</v>
      </c>
      <c r="AC79" s="32">
        <f t="shared" ref="AC79" si="29">SUM(AC64:AC78)</f>
        <v>4450</v>
      </c>
      <c r="AD79" s="32">
        <f t="shared" ref="AD79" si="30">SUM(AD64:AD78)</f>
        <v>4450</v>
      </c>
      <c r="AE79" s="32">
        <f t="shared" ref="AE79" si="31">SUM(AE64:AE78)</f>
        <v>1300</v>
      </c>
      <c r="AF79" s="32">
        <f t="shared" ref="AF79" si="32">SUM(AF64:AF78)</f>
        <v>1300</v>
      </c>
      <c r="AG79" s="32">
        <f t="shared" ref="AG79" si="33">SUM(AG64:AG78)</f>
        <v>1300</v>
      </c>
      <c r="AH79" s="32">
        <f t="shared" ref="AH79" si="34">SUM(AH64:AH78)</f>
        <v>1300</v>
      </c>
      <c r="AI79" s="32">
        <f t="shared" ref="AI79" si="35">SUM(AI64:AI78)</f>
        <v>1300</v>
      </c>
      <c r="AJ79" s="32">
        <f t="shared" ref="AJ79" si="36">SUM(AJ64:AJ78)</f>
        <v>0</v>
      </c>
      <c r="AK79" s="24"/>
      <c r="AL79" s="24"/>
      <c r="AM79" s="24"/>
      <c r="AN79" s="24"/>
    </row>
    <row r="80" spans="1:40" x14ac:dyDescent="0.25">
      <c r="A80" s="24"/>
      <c r="B80" s="24"/>
      <c r="C80" s="32"/>
      <c r="D80" s="24"/>
      <c r="E80" s="24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24"/>
      <c r="AL80" s="24"/>
      <c r="AM80" s="24"/>
      <c r="AN80" s="24"/>
    </row>
    <row r="81" spans="1:40" x14ac:dyDescent="0.25">
      <c r="A81" s="24" t="s">
        <v>128</v>
      </c>
      <c r="B81" s="24"/>
      <c r="C81" s="32">
        <f>SUM(J81:AJ81)</f>
        <v>9000</v>
      </c>
      <c r="D81" s="24"/>
      <c r="E81" s="24"/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f>M79-N79</f>
        <v>500</v>
      </c>
      <c r="O81" s="32">
        <f t="shared" ref="O81:Q81" si="37">N79-O79</f>
        <v>0</v>
      </c>
      <c r="P81" s="32">
        <f t="shared" si="37"/>
        <v>500</v>
      </c>
      <c r="Q81" s="32">
        <f t="shared" si="37"/>
        <v>0</v>
      </c>
      <c r="R81" s="32">
        <f t="shared" ref="R81:X81" si="38">Q79-R79</f>
        <v>500</v>
      </c>
      <c r="S81" s="32">
        <f t="shared" si="38"/>
        <v>750</v>
      </c>
      <c r="T81" s="32">
        <f t="shared" si="38"/>
        <v>0</v>
      </c>
      <c r="U81" s="32">
        <f t="shared" si="38"/>
        <v>550</v>
      </c>
      <c r="V81" s="32">
        <f t="shared" si="38"/>
        <v>0</v>
      </c>
      <c r="W81" s="32">
        <f t="shared" si="38"/>
        <v>0</v>
      </c>
      <c r="X81" s="32">
        <f t="shared" si="38"/>
        <v>0</v>
      </c>
      <c r="Y81" s="32">
        <f t="shared" ref="Y81:AH81" si="39">X79-Y79</f>
        <v>500</v>
      </c>
      <c r="Z81" s="32">
        <f t="shared" si="39"/>
        <v>0</v>
      </c>
      <c r="AA81" s="32">
        <f t="shared" si="39"/>
        <v>750</v>
      </c>
      <c r="AB81" s="32">
        <f t="shared" si="39"/>
        <v>0</v>
      </c>
      <c r="AC81" s="32">
        <f t="shared" si="39"/>
        <v>500</v>
      </c>
      <c r="AD81" s="32">
        <f t="shared" si="39"/>
        <v>0</v>
      </c>
      <c r="AE81" s="32">
        <f t="shared" si="39"/>
        <v>3150</v>
      </c>
      <c r="AF81" s="32">
        <f t="shared" si="39"/>
        <v>0</v>
      </c>
      <c r="AG81" s="32">
        <f t="shared" si="39"/>
        <v>0</v>
      </c>
      <c r="AH81" s="32">
        <f t="shared" si="39"/>
        <v>0</v>
      </c>
      <c r="AI81" s="32">
        <f t="shared" ref="AI81:AJ81" si="40">AH79-AI79</f>
        <v>0</v>
      </c>
      <c r="AJ81" s="32">
        <f t="shared" si="40"/>
        <v>1300</v>
      </c>
      <c r="AK81" s="24"/>
      <c r="AL81" s="24"/>
      <c r="AM81" s="24"/>
      <c r="AN81" s="24"/>
    </row>
    <row r="82" spans="1:40" x14ac:dyDescent="0.25">
      <c r="A82" s="24"/>
      <c r="B82" s="24"/>
      <c r="C82" s="32"/>
      <c r="D82" s="24"/>
      <c r="E82" s="24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</row>
    <row r="83" spans="1:40" x14ac:dyDescent="0.25">
      <c r="A83" s="24"/>
      <c r="B83" s="24"/>
      <c r="C83" s="32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</row>
    <row r="84" spans="1:40" x14ac:dyDescent="0.25">
      <c r="A84" s="24" t="s">
        <v>110</v>
      </c>
      <c r="B84" s="24"/>
      <c r="C84" s="32">
        <f>SUM(J84:AJ84)</f>
        <v>9000</v>
      </c>
      <c r="D84" s="24"/>
      <c r="E84" s="24"/>
      <c r="F84" s="24"/>
      <c r="G84" s="24"/>
      <c r="H84" s="24"/>
      <c r="I84" s="24"/>
      <c r="J84" s="24">
        <v>200</v>
      </c>
      <c r="K84" s="24">
        <v>200</v>
      </c>
      <c r="L84" s="24">
        <v>200</v>
      </c>
      <c r="M84" s="24">
        <v>200</v>
      </c>
      <c r="N84" s="24">
        <v>200</v>
      </c>
      <c r="O84" s="24">
        <v>200</v>
      </c>
      <c r="P84" s="24">
        <v>200</v>
      </c>
      <c r="Q84" s="24">
        <v>200</v>
      </c>
      <c r="R84" s="24">
        <v>200</v>
      </c>
      <c r="S84" s="24">
        <v>200</v>
      </c>
      <c r="T84" s="24">
        <v>200</v>
      </c>
      <c r="U84" s="24">
        <v>200</v>
      </c>
      <c r="V84" s="24">
        <v>250</v>
      </c>
      <c r="W84" s="24">
        <v>250</v>
      </c>
      <c r="X84" s="24">
        <v>250</v>
      </c>
      <c r="Y84" s="24">
        <v>250</v>
      </c>
      <c r="Z84" s="24">
        <v>400</v>
      </c>
      <c r="AA84" s="24">
        <v>500</v>
      </c>
      <c r="AB84" s="24">
        <v>500</v>
      </c>
      <c r="AC84" s="24">
        <v>500</v>
      </c>
      <c r="AD84" s="24">
        <v>500</v>
      </c>
      <c r="AE84" s="24">
        <v>600</v>
      </c>
      <c r="AF84" s="24">
        <v>600</v>
      </c>
      <c r="AG84" s="24">
        <v>500</v>
      </c>
      <c r="AH84" s="24">
        <v>500</v>
      </c>
      <c r="AI84" s="24">
        <v>500</v>
      </c>
      <c r="AJ84" s="24">
        <v>500</v>
      </c>
      <c r="AK84" s="24"/>
      <c r="AL84" s="24"/>
      <c r="AM84" s="24"/>
      <c r="AN84" s="24"/>
    </row>
    <row r="85" spans="1:40" x14ac:dyDescent="0.25">
      <c r="A85" s="24"/>
      <c r="B85" s="24"/>
      <c r="C85" s="32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</row>
    <row r="86" spans="1:40" x14ac:dyDescent="0.25">
      <c r="A86" s="24" t="s">
        <v>168</v>
      </c>
      <c r="B86" s="24"/>
      <c r="C86" s="32"/>
      <c r="D86" s="24"/>
      <c r="E86" s="24"/>
      <c r="F86" s="24"/>
      <c r="G86" s="24"/>
      <c r="H86" s="24"/>
      <c r="I86" s="24"/>
      <c r="J86" s="32">
        <f>J84-J81</f>
        <v>200</v>
      </c>
      <c r="K86" s="32">
        <f>K84-K81+J86</f>
        <v>400</v>
      </c>
      <c r="L86" s="32">
        <f t="shared" ref="L86:AJ86" si="41">L84-L81+K86</f>
        <v>600</v>
      </c>
      <c r="M86" s="32">
        <f t="shared" si="41"/>
        <v>800</v>
      </c>
      <c r="N86" s="32">
        <f t="shared" si="41"/>
        <v>500</v>
      </c>
      <c r="O86" s="32">
        <f t="shared" si="41"/>
        <v>700</v>
      </c>
      <c r="P86" s="32">
        <f t="shared" si="41"/>
        <v>400</v>
      </c>
      <c r="Q86" s="32">
        <f t="shared" si="41"/>
        <v>600</v>
      </c>
      <c r="R86" s="32">
        <f t="shared" si="41"/>
        <v>300</v>
      </c>
      <c r="S86" s="32">
        <f t="shared" si="41"/>
        <v>-250</v>
      </c>
      <c r="T86" s="32">
        <f t="shared" si="41"/>
        <v>-50</v>
      </c>
      <c r="U86" s="32">
        <f t="shared" si="41"/>
        <v>-400</v>
      </c>
      <c r="V86" s="32">
        <f t="shared" si="41"/>
        <v>-150</v>
      </c>
      <c r="W86" s="32">
        <f t="shared" si="41"/>
        <v>100</v>
      </c>
      <c r="X86" s="32">
        <f t="shared" si="41"/>
        <v>350</v>
      </c>
      <c r="Y86" s="32">
        <f t="shared" si="41"/>
        <v>100</v>
      </c>
      <c r="Z86" s="32">
        <f t="shared" si="41"/>
        <v>500</v>
      </c>
      <c r="AA86" s="32">
        <f t="shared" si="41"/>
        <v>250</v>
      </c>
      <c r="AB86" s="32">
        <f t="shared" si="41"/>
        <v>750</v>
      </c>
      <c r="AC86" s="32">
        <f t="shared" si="41"/>
        <v>750</v>
      </c>
      <c r="AD86" s="32">
        <f t="shared" si="41"/>
        <v>1250</v>
      </c>
      <c r="AE86" s="32">
        <f t="shared" si="41"/>
        <v>-1300</v>
      </c>
      <c r="AF86" s="32">
        <f t="shared" si="41"/>
        <v>-700</v>
      </c>
      <c r="AG86" s="32">
        <f t="shared" si="41"/>
        <v>-200</v>
      </c>
      <c r="AH86" s="32">
        <f t="shared" si="41"/>
        <v>300</v>
      </c>
      <c r="AI86" s="32">
        <f t="shared" si="41"/>
        <v>800</v>
      </c>
      <c r="AJ86" s="32">
        <f t="shared" si="41"/>
        <v>0</v>
      </c>
      <c r="AK86" s="24"/>
      <c r="AL86" s="24"/>
      <c r="AM86" s="24"/>
      <c r="AN86" s="24"/>
    </row>
    <row r="87" spans="1:40" x14ac:dyDescent="0.25">
      <c r="A87" s="24"/>
      <c r="B87" s="24"/>
      <c r="C87" s="32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</row>
    <row r="88" spans="1:40" x14ac:dyDescent="0.25">
      <c r="A88" s="24"/>
      <c r="B88" s="24"/>
      <c r="C88" s="32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</row>
    <row r="89" spans="1:40" x14ac:dyDescent="0.25">
      <c r="A89" s="24"/>
      <c r="B89" s="24"/>
      <c r="C89" s="32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</row>
    <row r="90" spans="1:40" x14ac:dyDescent="0.25">
      <c r="A90" s="24"/>
      <c r="B90" s="24"/>
      <c r="C90" s="32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</row>
    <row r="91" spans="1:40" x14ac:dyDescent="0.25">
      <c r="A91" s="24"/>
      <c r="B91" s="24"/>
      <c r="C91" s="32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</row>
    <row r="92" spans="1:40" x14ac:dyDescent="0.25">
      <c r="A92" s="25" t="s">
        <v>132</v>
      </c>
      <c r="B92" s="24"/>
      <c r="C92" s="32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</row>
    <row r="93" spans="1:40" x14ac:dyDescent="0.25">
      <c r="A93" s="24" t="s">
        <v>108</v>
      </c>
      <c r="B93" s="24"/>
      <c r="C93" s="33">
        <v>3.5000000000000003E-2</v>
      </c>
      <c r="D93" s="24" t="s">
        <v>109</v>
      </c>
      <c r="E93" s="33">
        <v>0.06</v>
      </c>
      <c r="F93" s="24" t="s">
        <v>88</v>
      </c>
      <c r="G93" s="33">
        <f>E93+C93</f>
        <v>9.5000000000000001E-2</v>
      </c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</row>
    <row r="94" spans="1:40" x14ac:dyDescent="0.25">
      <c r="A94" s="24"/>
      <c r="B94" s="24"/>
      <c r="C94" s="32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</row>
    <row r="95" spans="1:40" x14ac:dyDescent="0.25">
      <c r="A95" s="24" t="s">
        <v>126</v>
      </c>
      <c r="B95" s="24"/>
      <c r="C95" s="32"/>
      <c r="D95" s="24"/>
      <c r="E95" s="24"/>
      <c r="F95" s="24"/>
      <c r="G95" s="24"/>
      <c r="H95" s="24"/>
      <c r="I95" s="32">
        <f>D280+K280</f>
        <v>1142</v>
      </c>
      <c r="J95" s="32">
        <f>I95</f>
        <v>1142</v>
      </c>
      <c r="K95" s="32">
        <f>J95-J99</f>
        <v>1142</v>
      </c>
      <c r="L95" s="32">
        <f t="shared" ref="L95:T95" si="42">K95-K99</f>
        <v>1027.8</v>
      </c>
      <c r="M95" s="32">
        <f t="shared" si="42"/>
        <v>913.59999999999991</v>
      </c>
      <c r="N95" s="32">
        <f t="shared" si="42"/>
        <v>799.39999999999986</v>
      </c>
      <c r="O95" s="32">
        <f t="shared" si="42"/>
        <v>685.19999999999982</v>
      </c>
      <c r="P95" s="32">
        <f t="shared" si="42"/>
        <v>570.99999999999977</v>
      </c>
      <c r="Q95" s="32">
        <f t="shared" si="42"/>
        <v>456.79999999999978</v>
      </c>
      <c r="R95" s="32">
        <f t="shared" si="42"/>
        <v>342.5999999999998</v>
      </c>
      <c r="S95" s="32">
        <f t="shared" si="42"/>
        <v>228.39999999999981</v>
      </c>
      <c r="T95" s="32">
        <f t="shared" si="42"/>
        <v>114.1999999999998</v>
      </c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</row>
    <row r="96" spans="1:40" x14ac:dyDescent="0.25">
      <c r="A96" s="24"/>
      <c r="B96" s="24"/>
      <c r="C96" s="32"/>
      <c r="D96" s="24"/>
      <c r="E96" s="24"/>
      <c r="F96" s="24"/>
      <c r="G96" s="24"/>
      <c r="H96" s="24"/>
      <c r="I96" s="32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</row>
    <row r="97" spans="1:40" x14ac:dyDescent="0.25">
      <c r="A97" s="24" t="s">
        <v>124</v>
      </c>
      <c r="B97" s="24"/>
      <c r="C97" s="32"/>
      <c r="D97" s="24"/>
      <c r="E97" s="24"/>
      <c r="F97" s="24"/>
      <c r="G97" s="24"/>
      <c r="H97" s="24"/>
      <c r="I97" s="32">
        <v>0</v>
      </c>
      <c r="J97" s="32">
        <f>$G93*J95</f>
        <v>108.49</v>
      </c>
      <c r="K97" s="32">
        <f>$G93*K95</f>
        <v>108.49</v>
      </c>
      <c r="L97" s="32">
        <f t="shared" ref="L97:T97" si="43">$G93*L95</f>
        <v>97.640999999999991</v>
      </c>
      <c r="M97" s="32">
        <f t="shared" si="43"/>
        <v>86.791999999999987</v>
      </c>
      <c r="N97" s="32">
        <f t="shared" si="43"/>
        <v>75.942999999999984</v>
      </c>
      <c r="O97" s="32">
        <f t="shared" si="43"/>
        <v>65.09399999999998</v>
      </c>
      <c r="P97" s="32">
        <f t="shared" si="43"/>
        <v>54.244999999999976</v>
      </c>
      <c r="Q97" s="32">
        <f t="shared" si="43"/>
        <v>43.395999999999979</v>
      </c>
      <c r="R97" s="32">
        <f t="shared" si="43"/>
        <v>32.546999999999983</v>
      </c>
      <c r="S97" s="32">
        <f t="shared" si="43"/>
        <v>21.697999999999983</v>
      </c>
      <c r="T97" s="32">
        <f t="shared" si="43"/>
        <v>10.848999999999981</v>
      </c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</row>
    <row r="98" spans="1:40" x14ac:dyDescent="0.25">
      <c r="A98" s="24"/>
      <c r="B98" s="24"/>
      <c r="C98" s="32"/>
      <c r="D98" s="24"/>
      <c r="E98" s="24"/>
      <c r="F98" s="24"/>
      <c r="G98" s="24"/>
      <c r="H98" s="24"/>
      <c r="I98" s="32"/>
      <c r="J98" s="32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</row>
    <row r="99" spans="1:40" x14ac:dyDescent="0.25">
      <c r="A99" s="24" t="s">
        <v>136</v>
      </c>
      <c r="B99" s="24"/>
      <c r="C99" s="32">
        <f>SUM(J99:AJ99)</f>
        <v>1142.0000000000002</v>
      </c>
      <c r="D99" s="24"/>
      <c r="E99" s="24"/>
      <c r="F99" s="24"/>
      <c r="G99" s="24"/>
      <c r="H99" s="24"/>
      <c r="I99" s="32"/>
      <c r="J99" s="32"/>
      <c r="K99" s="32">
        <f>J95/10</f>
        <v>114.2</v>
      </c>
      <c r="L99" s="32">
        <f>K99</f>
        <v>114.2</v>
      </c>
      <c r="M99" s="32">
        <f t="shared" ref="M99:T99" si="44">L99</f>
        <v>114.2</v>
      </c>
      <c r="N99" s="32">
        <f t="shared" si="44"/>
        <v>114.2</v>
      </c>
      <c r="O99" s="32">
        <f t="shared" si="44"/>
        <v>114.2</v>
      </c>
      <c r="P99" s="32">
        <f t="shared" si="44"/>
        <v>114.2</v>
      </c>
      <c r="Q99" s="32">
        <f t="shared" si="44"/>
        <v>114.2</v>
      </c>
      <c r="R99" s="32">
        <f t="shared" si="44"/>
        <v>114.2</v>
      </c>
      <c r="S99" s="32">
        <f t="shared" si="44"/>
        <v>114.2</v>
      </c>
      <c r="T99" s="32">
        <f t="shared" si="44"/>
        <v>114.2</v>
      </c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</row>
    <row r="100" spans="1:40" x14ac:dyDescent="0.25">
      <c r="A100" s="24"/>
      <c r="B100" s="24"/>
      <c r="C100" s="32"/>
      <c r="D100" s="24"/>
      <c r="E100" s="24"/>
      <c r="F100" s="24"/>
      <c r="G100" s="24"/>
      <c r="H100" s="24"/>
      <c r="I100" s="32"/>
      <c r="J100" s="32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</row>
    <row r="101" spans="1:40" x14ac:dyDescent="0.25">
      <c r="A101" s="24"/>
      <c r="B101" s="24"/>
      <c r="C101" s="32"/>
      <c r="D101" s="24"/>
      <c r="E101" s="24"/>
      <c r="F101" s="24"/>
      <c r="G101" s="24"/>
      <c r="H101" s="24"/>
      <c r="I101" s="32"/>
      <c r="J101" s="32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</row>
    <row r="102" spans="1:40" x14ac:dyDescent="0.25">
      <c r="A102" s="24"/>
      <c r="B102" s="24"/>
      <c r="C102" s="32"/>
      <c r="D102" s="24"/>
      <c r="E102" s="24"/>
      <c r="F102" s="24"/>
      <c r="G102" s="24"/>
      <c r="H102" s="24"/>
      <c r="I102" s="32"/>
      <c r="J102" s="32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</row>
    <row r="103" spans="1:40" x14ac:dyDescent="0.25">
      <c r="A103" s="24"/>
      <c r="B103" s="24"/>
      <c r="C103" s="32"/>
      <c r="D103" s="24"/>
      <c r="E103" s="24"/>
      <c r="F103" s="24"/>
      <c r="G103" s="24"/>
      <c r="H103" s="24"/>
      <c r="I103" s="32"/>
      <c r="J103" s="32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</row>
    <row r="104" spans="1:40" x14ac:dyDescent="0.25">
      <c r="A104" s="25" t="s">
        <v>133</v>
      </c>
      <c r="B104" s="24"/>
      <c r="C104" s="32"/>
      <c r="D104" s="24"/>
      <c r="E104" s="24"/>
      <c r="F104" s="24"/>
      <c r="G104" s="24"/>
      <c r="H104" s="24"/>
      <c r="I104" s="32"/>
      <c r="J104" s="32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</row>
    <row r="105" spans="1:40" x14ac:dyDescent="0.25">
      <c r="A105" s="24"/>
      <c r="B105" s="24"/>
      <c r="C105" s="32"/>
      <c r="D105" s="24"/>
      <c r="E105" s="24"/>
      <c r="F105" s="24"/>
      <c r="G105" s="24"/>
      <c r="H105" s="24"/>
      <c r="I105" s="32"/>
      <c r="J105" s="32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</row>
    <row r="106" spans="1:40" x14ac:dyDescent="0.25">
      <c r="A106" s="24" t="s">
        <v>134</v>
      </c>
      <c r="B106" s="24"/>
      <c r="C106" s="32"/>
      <c r="D106" s="32" t="s">
        <v>8</v>
      </c>
      <c r="E106" s="32" t="str">
        <f>D106</f>
        <v xml:space="preserve"> </v>
      </c>
      <c r="F106" s="32" t="str">
        <f t="shared" ref="F106:H106" si="45">E106</f>
        <v xml:space="preserve"> </v>
      </c>
      <c r="G106" s="32" t="str">
        <f t="shared" si="45"/>
        <v xml:space="preserve"> </v>
      </c>
      <c r="H106" s="32" t="str">
        <f t="shared" si="45"/>
        <v xml:space="preserve"> </v>
      </c>
      <c r="I106" s="32">
        <f>D281</f>
        <v>1030</v>
      </c>
      <c r="J106" s="32">
        <f>I106</f>
        <v>1030</v>
      </c>
      <c r="K106" s="32">
        <f>J106-K110</f>
        <v>1030</v>
      </c>
      <c r="L106" s="32">
        <f t="shared" ref="L106:T106" si="46">K106-L110</f>
        <v>1030</v>
      </c>
      <c r="M106" s="32">
        <f t="shared" si="46"/>
        <v>1030</v>
      </c>
      <c r="N106" s="32">
        <f t="shared" si="46"/>
        <v>1030</v>
      </c>
      <c r="O106" s="32">
        <f t="shared" si="46"/>
        <v>1030</v>
      </c>
      <c r="P106" s="32">
        <f t="shared" si="46"/>
        <v>1030</v>
      </c>
      <c r="Q106" s="32">
        <f t="shared" si="46"/>
        <v>1030</v>
      </c>
      <c r="R106" s="32">
        <f t="shared" si="46"/>
        <v>1030</v>
      </c>
      <c r="S106" s="32">
        <f t="shared" si="46"/>
        <v>1030</v>
      </c>
      <c r="T106" s="32">
        <f t="shared" si="46"/>
        <v>1030</v>
      </c>
      <c r="U106" s="32">
        <f t="shared" ref="U106:AJ106" si="47">T106-U110</f>
        <v>998</v>
      </c>
      <c r="V106" s="32">
        <f t="shared" si="47"/>
        <v>966</v>
      </c>
      <c r="W106" s="32">
        <f t="shared" si="47"/>
        <v>934</v>
      </c>
      <c r="X106" s="32">
        <f t="shared" si="47"/>
        <v>902</v>
      </c>
      <c r="Y106" s="32">
        <f t="shared" si="47"/>
        <v>870</v>
      </c>
      <c r="Z106" s="32">
        <f t="shared" si="47"/>
        <v>838</v>
      </c>
      <c r="AA106" s="32">
        <f t="shared" si="47"/>
        <v>806</v>
      </c>
      <c r="AB106" s="32">
        <f t="shared" si="47"/>
        <v>774</v>
      </c>
      <c r="AC106" s="32">
        <f t="shared" si="47"/>
        <v>742</v>
      </c>
      <c r="AD106" s="32">
        <f t="shared" si="47"/>
        <v>710</v>
      </c>
      <c r="AE106" s="32">
        <f t="shared" si="47"/>
        <v>678</v>
      </c>
      <c r="AF106" s="32">
        <f t="shared" si="47"/>
        <v>646</v>
      </c>
      <c r="AG106" s="32">
        <f t="shared" si="47"/>
        <v>614</v>
      </c>
      <c r="AH106" s="32">
        <f t="shared" si="47"/>
        <v>582</v>
      </c>
      <c r="AI106" s="32">
        <f t="shared" si="47"/>
        <v>550</v>
      </c>
      <c r="AJ106" s="32">
        <f t="shared" si="47"/>
        <v>518</v>
      </c>
      <c r="AK106" s="24"/>
      <c r="AL106" s="24"/>
      <c r="AM106" s="24"/>
      <c r="AN106" s="24"/>
    </row>
    <row r="107" spans="1:40" x14ac:dyDescent="0.25">
      <c r="A107" s="24"/>
      <c r="B107" s="24"/>
      <c r="C107" s="32"/>
      <c r="D107" s="24"/>
      <c r="E107" s="24"/>
      <c r="F107" s="24"/>
      <c r="G107" s="24"/>
      <c r="H107" s="24"/>
      <c r="I107" s="32"/>
      <c r="J107" s="32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</row>
    <row r="108" spans="1:40" x14ac:dyDescent="0.25">
      <c r="A108" s="24" t="s">
        <v>135</v>
      </c>
      <c r="B108" s="24"/>
      <c r="C108" s="27">
        <v>0.05</v>
      </c>
      <c r="D108" s="24"/>
      <c r="E108" s="24"/>
      <c r="F108" s="24"/>
      <c r="G108" s="24"/>
      <c r="H108" s="24"/>
      <c r="I108" s="32"/>
      <c r="J108" s="32">
        <f>$C108*J106</f>
        <v>51.5</v>
      </c>
      <c r="K108" s="32">
        <f>$C108*K106</f>
        <v>51.5</v>
      </c>
      <c r="L108" s="32">
        <f t="shared" ref="L108:T108" si="48">$C108*L106</f>
        <v>51.5</v>
      </c>
      <c r="M108" s="32">
        <f t="shared" si="48"/>
        <v>51.5</v>
      </c>
      <c r="N108" s="32">
        <f t="shared" si="48"/>
        <v>51.5</v>
      </c>
      <c r="O108" s="32">
        <f t="shared" si="48"/>
        <v>51.5</v>
      </c>
      <c r="P108" s="32">
        <f t="shared" si="48"/>
        <v>51.5</v>
      </c>
      <c r="Q108" s="32">
        <f t="shared" si="48"/>
        <v>51.5</v>
      </c>
      <c r="R108" s="32">
        <f t="shared" si="48"/>
        <v>51.5</v>
      </c>
      <c r="S108" s="32">
        <f t="shared" si="48"/>
        <v>51.5</v>
      </c>
      <c r="T108" s="32">
        <f t="shared" si="48"/>
        <v>51.5</v>
      </c>
      <c r="U108" s="32">
        <f t="shared" ref="U108:AJ108" si="49">$C108*U106</f>
        <v>49.900000000000006</v>
      </c>
      <c r="V108" s="32">
        <f t="shared" si="49"/>
        <v>48.300000000000004</v>
      </c>
      <c r="W108" s="32">
        <f t="shared" si="49"/>
        <v>46.7</v>
      </c>
      <c r="X108" s="32">
        <f t="shared" si="49"/>
        <v>45.1</v>
      </c>
      <c r="Y108" s="32">
        <f t="shared" si="49"/>
        <v>43.5</v>
      </c>
      <c r="Z108" s="32">
        <f t="shared" si="49"/>
        <v>41.900000000000006</v>
      </c>
      <c r="AA108" s="32">
        <f t="shared" si="49"/>
        <v>40.300000000000004</v>
      </c>
      <c r="AB108" s="32">
        <f t="shared" si="49"/>
        <v>38.700000000000003</v>
      </c>
      <c r="AC108" s="32">
        <f t="shared" si="49"/>
        <v>37.1</v>
      </c>
      <c r="AD108" s="32">
        <f t="shared" si="49"/>
        <v>35.5</v>
      </c>
      <c r="AE108" s="32">
        <f t="shared" si="49"/>
        <v>33.9</v>
      </c>
      <c r="AF108" s="32">
        <f t="shared" si="49"/>
        <v>32.300000000000004</v>
      </c>
      <c r="AG108" s="32">
        <f t="shared" si="49"/>
        <v>30.700000000000003</v>
      </c>
      <c r="AH108" s="32">
        <f t="shared" si="49"/>
        <v>29.1</v>
      </c>
      <c r="AI108" s="32">
        <f t="shared" si="49"/>
        <v>27.5</v>
      </c>
      <c r="AJ108" s="32">
        <f t="shared" si="49"/>
        <v>25.900000000000002</v>
      </c>
      <c r="AK108" s="24"/>
      <c r="AL108" s="24"/>
      <c r="AM108" s="24"/>
      <c r="AN108" s="24"/>
    </row>
    <row r="109" spans="1:40" x14ac:dyDescent="0.25">
      <c r="A109" s="24"/>
      <c r="B109" s="24"/>
      <c r="C109" s="32"/>
      <c r="D109" s="24"/>
      <c r="E109" s="24"/>
      <c r="F109" s="24"/>
      <c r="G109" s="24"/>
      <c r="H109" s="24"/>
      <c r="I109" s="32"/>
      <c r="J109" s="32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</row>
    <row r="110" spans="1:40" x14ac:dyDescent="0.25">
      <c r="A110" s="24" t="s">
        <v>121</v>
      </c>
      <c r="B110" s="24"/>
      <c r="C110" s="32"/>
      <c r="D110" s="24"/>
      <c r="E110" s="24"/>
      <c r="F110" s="24"/>
      <c r="G110" s="24"/>
      <c r="H110" s="24"/>
      <c r="I110" s="24"/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32</v>
      </c>
      <c r="V110" s="32">
        <v>32</v>
      </c>
      <c r="W110" s="32">
        <v>32</v>
      </c>
      <c r="X110" s="32">
        <v>32</v>
      </c>
      <c r="Y110" s="32">
        <v>32</v>
      </c>
      <c r="Z110" s="32">
        <v>32</v>
      </c>
      <c r="AA110" s="32">
        <v>32</v>
      </c>
      <c r="AB110" s="32">
        <v>32</v>
      </c>
      <c r="AC110" s="32">
        <v>32</v>
      </c>
      <c r="AD110" s="32">
        <v>32</v>
      </c>
      <c r="AE110" s="32">
        <v>32</v>
      </c>
      <c r="AF110" s="32">
        <v>32</v>
      </c>
      <c r="AG110" s="32">
        <v>32</v>
      </c>
      <c r="AH110" s="32">
        <v>32</v>
      </c>
      <c r="AI110" s="32">
        <v>32</v>
      </c>
      <c r="AJ110" s="32">
        <v>32</v>
      </c>
      <c r="AK110" s="24"/>
      <c r="AL110" s="24"/>
      <c r="AM110" s="24"/>
      <c r="AN110" s="24"/>
    </row>
    <row r="111" spans="1:40" x14ac:dyDescent="0.25">
      <c r="A111" s="24"/>
      <c r="B111" s="24"/>
      <c r="C111" s="32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</row>
    <row r="112" spans="1:40" x14ac:dyDescent="0.25">
      <c r="A112" s="25" t="s">
        <v>113</v>
      </c>
      <c r="B112" s="24"/>
      <c r="C112" s="32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</row>
    <row r="113" spans="1:40" x14ac:dyDescent="0.25">
      <c r="A113" s="24"/>
      <c r="B113" s="24"/>
      <c r="C113" s="32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</row>
    <row r="114" spans="1:40" x14ac:dyDescent="0.25">
      <c r="A114" s="24" t="s">
        <v>86</v>
      </c>
      <c r="B114" s="24"/>
      <c r="C114" s="34" t="s">
        <v>193</v>
      </c>
      <c r="D114" s="24" t="s">
        <v>87</v>
      </c>
      <c r="E114" s="24">
        <v>10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</row>
    <row r="115" spans="1:40" x14ac:dyDescent="0.25">
      <c r="A115" s="24"/>
      <c r="B115" s="24"/>
      <c r="C115" s="32"/>
      <c r="D115" s="24"/>
      <c r="E115" s="24" t="s">
        <v>8</v>
      </c>
      <c r="F115" s="24"/>
      <c r="G115" s="29" t="s">
        <v>8</v>
      </c>
      <c r="H115" s="29"/>
      <c r="I115" s="29" t="s">
        <v>8</v>
      </c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</row>
    <row r="116" spans="1:40" x14ac:dyDescent="0.25">
      <c r="A116" s="24" t="s">
        <v>82</v>
      </c>
      <c r="B116" s="24"/>
      <c r="C116" s="24"/>
      <c r="D116" s="24"/>
      <c r="E116" s="27">
        <v>0.6</v>
      </c>
      <c r="F116" s="24"/>
      <c r="G116" s="29" t="s">
        <v>8</v>
      </c>
      <c r="H116" s="29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</row>
    <row r="117" spans="1:40" x14ac:dyDescent="0.25">
      <c r="A117" s="24"/>
      <c r="B117" s="24"/>
      <c r="C117" s="32"/>
      <c r="D117" s="24"/>
      <c r="E117" s="24"/>
      <c r="F117" s="24"/>
      <c r="G117" s="37" t="s">
        <v>8</v>
      </c>
      <c r="H117" s="29"/>
      <c r="I117" s="29" t="s">
        <v>8</v>
      </c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</row>
    <row r="118" spans="1:40" x14ac:dyDescent="0.25">
      <c r="A118" s="24" t="s">
        <v>81</v>
      </c>
      <c r="B118" s="24"/>
      <c r="C118" s="32"/>
      <c r="D118" s="24"/>
      <c r="E118" s="47">
        <f>E9</f>
        <v>0.9</v>
      </c>
      <c r="F118" s="24"/>
      <c r="G118" s="38" t="s">
        <v>8</v>
      </c>
      <c r="H118" s="29"/>
      <c r="I118" s="39" t="s">
        <v>8</v>
      </c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</row>
    <row r="119" spans="1:40" x14ac:dyDescent="0.25">
      <c r="A119" s="24" t="s">
        <v>117</v>
      </c>
      <c r="B119" s="24"/>
      <c r="C119" s="32"/>
      <c r="D119" s="40">
        <v>10</v>
      </c>
      <c r="E119" s="24" t="s">
        <v>83</v>
      </c>
      <c r="F119" s="24" t="s">
        <v>116</v>
      </c>
      <c r="G119" s="41">
        <f>K169</f>
        <v>26499766.5</v>
      </c>
      <c r="H119" s="24" t="s">
        <v>118</v>
      </c>
      <c r="I119" s="24"/>
      <c r="J119" s="40">
        <f>D119*G119</f>
        <v>264997665</v>
      </c>
      <c r="K119" s="24" t="s">
        <v>119</v>
      </c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</row>
    <row r="120" spans="1:40" x14ac:dyDescent="0.25">
      <c r="A120" s="24" t="s">
        <v>130</v>
      </c>
      <c r="B120" s="24"/>
      <c r="C120" s="32"/>
      <c r="D120" s="40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</row>
    <row r="121" spans="1:40" x14ac:dyDescent="0.25">
      <c r="A121" s="24"/>
      <c r="B121" s="24"/>
      <c r="C121" s="32"/>
      <c r="D121" s="40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</row>
    <row r="122" spans="1:40" x14ac:dyDescent="0.25">
      <c r="A122" s="24"/>
      <c r="B122" s="24"/>
      <c r="C122" s="32"/>
      <c r="D122" s="24"/>
      <c r="E122" s="27"/>
      <c r="F122" s="24"/>
      <c r="G122" s="38"/>
      <c r="H122" s="29"/>
      <c r="I122" s="39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</row>
    <row r="123" spans="1:40" x14ac:dyDescent="0.25">
      <c r="A123" s="24" t="s">
        <v>150</v>
      </c>
      <c r="B123" s="24"/>
      <c r="C123" s="32">
        <v>20</v>
      </c>
      <c r="D123" s="24" t="s">
        <v>92</v>
      </c>
      <c r="E123" s="27"/>
      <c r="F123" s="24"/>
      <c r="G123" s="38"/>
      <c r="H123" s="29"/>
      <c r="I123" s="39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</row>
    <row r="124" spans="1:40" x14ac:dyDescent="0.25">
      <c r="A124" s="24"/>
      <c r="B124" s="24"/>
      <c r="C124" s="32"/>
      <c r="D124" s="24"/>
      <c r="E124" s="27"/>
      <c r="F124" s="24"/>
      <c r="G124" s="38"/>
      <c r="H124" s="29"/>
      <c r="I124" s="39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</row>
    <row r="125" spans="1:40" x14ac:dyDescent="0.25">
      <c r="A125" s="24" t="s">
        <v>151</v>
      </c>
      <c r="B125" s="24"/>
      <c r="C125" s="32">
        <v>80</v>
      </c>
      <c r="D125" s="24" t="s">
        <v>92</v>
      </c>
      <c r="E125" s="27"/>
      <c r="F125" s="24"/>
      <c r="G125" s="38"/>
      <c r="H125" s="29"/>
      <c r="I125" s="39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</row>
    <row r="126" spans="1:40" x14ac:dyDescent="0.25">
      <c r="A126" s="24"/>
      <c r="B126" s="24"/>
      <c r="C126" s="32"/>
      <c r="D126" s="24"/>
      <c r="E126" s="27"/>
      <c r="F126" s="24"/>
      <c r="G126" s="38"/>
      <c r="H126" s="29"/>
      <c r="I126" s="39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</row>
    <row r="127" spans="1:40" x14ac:dyDescent="0.25">
      <c r="A127" s="25" t="s">
        <v>114</v>
      </c>
      <c r="B127" s="24"/>
      <c r="C127" s="32"/>
      <c r="D127" s="24"/>
      <c r="E127" s="27"/>
      <c r="F127" s="24"/>
      <c r="G127" s="38"/>
      <c r="H127" s="29"/>
      <c r="I127" s="39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</row>
    <row r="128" spans="1:40" x14ac:dyDescent="0.25">
      <c r="A128" s="24"/>
      <c r="B128" s="24"/>
      <c r="C128" s="32"/>
      <c r="D128" s="27"/>
      <c r="E128" s="24" t="s">
        <v>170</v>
      </c>
      <c r="F128" s="42">
        <v>0.8</v>
      </c>
      <c r="G128" s="24"/>
      <c r="H128" s="29"/>
      <c r="I128" s="39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</row>
    <row r="129" spans="1:40" x14ac:dyDescent="0.25">
      <c r="A129" s="24"/>
      <c r="B129" s="24"/>
      <c r="C129" s="32"/>
      <c r="D129" s="27" t="s">
        <v>169</v>
      </c>
      <c r="E129" s="24" t="s">
        <v>129</v>
      </c>
      <c r="F129" s="24"/>
      <c r="G129" s="38"/>
      <c r="H129" s="29"/>
      <c r="I129" s="39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</row>
    <row r="130" spans="1:40" x14ac:dyDescent="0.25">
      <c r="A130" s="24" t="s">
        <v>161</v>
      </c>
      <c r="B130" s="24"/>
      <c r="C130" s="32"/>
      <c r="D130" s="48">
        <f>E6</f>
        <v>60</v>
      </c>
      <c r="E130" s="40">
        <f>D130/F$128</f>
        <v>75</v>
      </c>
      <c r="F130" s="24"/>
      <c r="G130" s="43"/>
      <c r="H130" s="29"/>
      <c r="I130" s="38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</row>
    <row r="131" spans="1:40" x14ac:dyDescent="0.25">
      <c r="A131" s="24" t="s">
        <v>171</v>
      </c>
      <c r="B131" s="24"/>
      <c r="C131" s="32"/>
      <c r="D131" s="40">
        <f>D130-H32</f>
        <v>42</v>
      </c>
      <c r="E131" s="40">
        <f t="shared" ref="E131:E136" si="50">D131/F$128</f>
        <v>52.5</v>
      </c>
      <c r="F131" s="24"/>
      <c r="G131" s="39"/>
      <c r="H131" s="29"/>
      <c r="I131" s="44"/>
      <c r="J131" s="24"/>
      <c r="K131" s="25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</row>
    <row r="132" spans="1:40" x14ac:dyDescent="0.25">
      <c r="A132" s="24"/>
      <c r="B132" s="24"/>
      <c r="C132" s="32"/>
      <c r="D132" s="40"/>
      <c r="E132" s="40" t="s">
        <v>8</v>
      </c>
      <c r="F132" s="24"/>
      <c r="G132" s="43"/>
      <c r="H132" s="29"/>
      <c r="I132" s="39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</row>
    <row r="133" spans="1:40" x14ac:dyDescent="0.25">
      <c r="A133" s="29" t="s">
        <v>56</v>
      </c>
      <c r="B133" s="24"/>
      <c r="C133" s="24"/>
      <c r="D133" s="40">
        <f>D$130*F35</f>
        <v>84</v>
      </c>
      <c r="E133" s="40">
        <f t="shared" si="50"/>
        <v>105</v>
      </c>
      <c r="F133" s="24"/>
      <c r="G133" s="39"/>
      <c r="H133" s="24"/>
      <c r="I133" s="42"/>
      <c r="J133" s="38"/>
      <c r="K133" s="40"/>
      <c r="L133" s="33"/>
      <c r="M133" s="24"/>
      <c r="N133" s="40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</row>
    <row r="134" spans="1:40" x14ac:dyDescent="0.25">
      <c r="A134" s="24" t="s">
        <v>163</v>
      </c>
      <c r="B134" s="24"/>
      <c r="C134" s="24"/>
      <c r="D134" s="40">
        <f>D$130*F36</f>
        <v>63</v>
      </c>
      <c r="E134" s="40">
        <f t="shared" si="50"/>
        <v>78.75</v>
      </c>
      <c r="F134" s="24"/>
      <c r="G134" s="37"/>
      <c r="H134" s="29"/>
      <c r="I134" s="42"/>
      <c r="J134" s="38"/>
      <c r="K134" s="40"/>
      <c r="L134" s="33"/>
      <c r="M134" s="24"/>
      <c r="N134" s="40"/>
      <c r="O134" s="24"/>
      <c r="P134" s="24"/>
      <c r="Q134" s="24"/>
      <c r="R134" s="40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</row>
    <row r="135" spans="1:40" x14ac:dyDescent="0.25">
      <c r="A135" s="24" t="s">
        <v>164</v>
      </c>
      <c r="B135" s="24"/>
      <c r="C135" s="24"/>
      <c r="D135" s="40">
        <f>D$130*F37</f>
        <v>51</v>
      </c>
      <c r="E135" s="40">
        <f t="shared" si="50"/>
        <v>63.75</v>
      </c>
      <c r="F135" s="24"/>
      <c r="G135" s="37"/>
      <c r="H135" s="29"/>
      <c r="I135" s="42"/>
      <c r="J135" s="38"/>
      <c r="K135" s="40"/>
      <c r="L135" s="33"/>
      <c r="M135" s="24"/>
      <c r="N135" s="40"/>
      <c r="O135" s="24"/>
      <c r="P135" s="24"/>
      <c r="Q135" s="24"/>
      <c r="R135" s="24"/>
      <c r="S135" s="24"/>
      <c r="T135" s="24"/>
      <c r="U135" s="40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</row>
    <row r="136" spans="1:40" x14ac:dyDescent="0.25">
      <c r="A136" s="24" t="s">
        <v>65</v>
      </c>
      <c r="B136" s="24"/>
      <c r="C136" s="32"/>
      <c r="D136" s="40">
        <f>D$130*F38</f>
        <v>63</v>
      </c>
      <c r="E136" s="40">
        <f t="shared" si="50"/>
        <v>78.75</v>
      </c>
      <c r="F136" s="24"/>
      <c r="G136" s="37"/>
      <c r="H136" s="29"/>
      <c r="I136" s="42"/>
      <c r="J136" s="24"/>
      <c r="K136" s="40"/>
      <c r="L136" s="33"/>
      <c r="M136" s="24"/>
      <c r="N136" s="42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</row>
    <row r="137" spans="1:40" x14ac:dyDescent="0.25">
      <c r="A137" s="24" t="s">
        <v>8</v>
      </c>
      <c r="B137" s="24"/>
      <c r="C137" s="32"/>
      <c r="D137" s="40" t="s">
        <v>8</v>
      </c>
      <c r="E137" s="24" t="s">
        <v>8</v>
      </c>
      <c r="F137" s="24"/>
      <c r="G137" s="37"/>
      <c r="H137" s="29"/>
      <c r="I137" s="42"/>
      <c r="J137" s="24"/>
      <c r="K137" s="40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</row>
    <row r="138" spans="1:40" x14ac:dyDescent="0.25">
      <c r="A138" s="24" t="s">
        <v>57</v>
      </c>
      <c r="B138" s="24"/>
      <c r="C138" s="32"/>
      <c r="D138" s="32" t="s">
        <v>8</v>
      </c>
      <c r="E138" s="40">
        <v>15</v>
      </c>
      <c r="F138" s="24" t="s">
        <v>172</v>
      </c>
      <c r="G138" s="37"/>
      <c r="H138" s="29"/>
      <c r="I138" s="42"/>
      <c r="J138" s="24"/>
      <c r="K138" s="40"/>
      <c r="L138" s="24"/>
      <c r="M138" s="24"/>
      <c r="N138" s="40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</row>
    <row r="139" spans="1:40" x14ac:dyDescent="0.25">
      <c r="A139" s="24"/>
      <c r="B139" s="24"/>
      <c r="C139" s="32"/>
      <c r="D139" s="32"/>
      <c r="E139" s="24"/>
      <c r="F139" s="24"/>
      <c r="G139" s="37"/>
      <c r="H139" s="29"/>
      <c r="I139" s="42"/>
      <c r="J139" s="24"/>
      <c r="K139" s="40"/>
      <c r="L139" s="24"/>
      <c r="M139" s="24"/>
      <c r="N139" s="40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</row>
    <row r="140" spans="1:40" x14ac:dyDescent="0.25">
      <c r="A140" s="24" t="s">
        <v>162</v>
      </c>
      <c r="B140" s="24"/>
      <c r="C140" s="32"/>
      <c r="D140" s="33">
        <v>0</v>
      </c>
      <c r="E140" s="24"/>
      <c r="F140" s="24"/>
      <c r="G140" s="37" t="s">
        <v>8</v>
      </c>
      <c r="H140" s="29"/>
      <c r="I140" s="39" t="s">
        <v>8</v>
      </c>
      <c r="J140" s="40">
        <f>E131</f>
        <v>52.5</v>
      </c>
      <c r="K140" s="40">
        <f>J140*(1+$D$140)</f>
        <v>52.5</v>
      </c>
      <c r="L140" s="40">
        <f t="shared" ref="L140:AN140" si="51">K140*(1+$D$140)</f>
        <v>52.5</v>
      </c>
      <c r="M140" s="40">
        <f t="shared" si="51"/>
        <v>52.5</v>
      </c>
      <c r="N140" s="40">
        <f t="shared" si="51"/>
        <v>52.5</v>
      </c>
      <c r="O140" s="40">
        <f t="shared" si="51"/>
        <v>52.5</v>
      </c>
      <c r="P140" s="40">
        <f t="shared" si="51"/>
        <v>52.5</v>
      </c>
      <c r="Q140" s="40">
        <f t="shared" si="51"/>
        <v>52.5</v>
      </c>
      <c r="R140" s="40">
        <f t="shared" si="51"/>
        <v>52.5</v>
      </c>
      <c r="S140" s="40">
        <f t="shared" si="51"/>
        <v>52.5</v>
      </c>
      <c r="T140" s="40">
        <f t="shared" si="51"/>
        <v>52.5</v>
      </c>
      <c r="U140" s="40">
        <f t="shared" si="51"/>
        <v>52.5</v>
      </c>
      <c r="V140" s="40">
        <f t="shared" si="51"/>
        <v>52.5</v>
      </c>
      <c r="W140" s="40">
        <f t="shared" si="51"/>
        <v>52.5</v>
      </c>
      <c r="X140" s="40">
        <f t="shared" si="51"/>
        <v>52.5</v>
      </c>
      <c r="Y140" s="40">
        <f t="shared" si="51"/>
        <v>52.5</v>
      </c>
      <c r="Z140" s="40">
        <f t="shared" si="51"/>
        <v>52.5</v>
      </c>
      <c r="AA140" s="40">
        <f t="shared" si="51"/>
        <v>52.5</v>
      </c>
      <c r="AB140" s="40">
        <f t="shared" si="51"/>
        <v>52.5</v>
      </c>
      <c r="AC140" s="40">
        <f t="shared" si="51"/>
        <v>52.5</v>
      </c>
      <c r="AD140" s="40">
        <f t="shared" si="51"/>
        <v>52.5</v>
      </c>
      <c r="AE140" s="40">
        <f t="shared" si="51"/>
        <v>52.5</v>
      </c>
      <c r="AF140" s="40">
        <f t="shared" si="51"/>
        <v>52.5</v>
      </c>
      <c r="AG140" s="40">
        <f t="shared" si="51"/>
        <v>52.5</v>
      </c>
      <c r="AH140" s="40">
        <f t="shared" si="51"/>
        <v>52.5</v>
      </c>
      <c r="AI140" s="40">
        <f t="shared" si="51"/>
        <v>52.5</v>
      </c>
      <c r="AJ140" s="40">
        <f t="shared" si="51"/>
        <v>52.5</v>
      </c>
      <c r="AK140" s="40">
        <f t="shared" si="51"/>
        <v>52.5</v>
      </c>
      <c r="AL140" s="40">
        <f t="shared" si="51"/>
        <v>52.5</v>
      </c>
      <c r="AM140" s="40">
        <f t="shared" si="51"/>
        <v>52.5</v>
      </c>
      <c r="AN140" s="40">
        <f t="shared" si="51"/>
        <v>52.5</v>
      </c>
    </row>
    <row r="141" spans="1:40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</row>
    <row r="142" spans="1:40" x14ac:dyDescent="0.25">
      <c r="A142" s="24"/>
      <c r="B142" s="24"/>
      <c r="C142" s="32"/>
      <c r="D142" s="40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</row>
    <row r="143" spans="1:40" x14ac:dyDescent="0.25">
      <c r="A143" s="45" t="s">
        <v>72</v>
      </c>
      <c r="B143" s="45"/>
      <c r="C143" s="29"/>
      <c r="D143" s="29"/>
      <c r="E143" s="29"/>
      <c r="F143" s="29"/>
      <c r="G143" s="29"/>
      <c r="H143" s="29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</row>
    <row r="144" spans="1:40" x14ac:dyDescent="0.25">
      <c r="A144" s="29"/>
      <c r="B144" s="29"/>
      <c r="C144" s="29"/>
      <c r="D144" s="29"/>
      <c r="E144" s="29"/>
      <c r="F144" s="29"/>
      <c r="G144" s="29"/>
      <c r="H144" s="29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</row>
    <row r="145" spans="1:40" x14ac:dyDescent="0.25">
      <c r="A145" s="29" t="s">
        <v>32</v>
      </c>
      <c r="B145" s="29"/>
      <c r="C145" s="29"/>
      <c r="D145" s="29"/>
      <c r="E145" s="46">
        <v>26</v>
      </c>
      <c r="F145" s="29" t="s">
        <v>31</v>
      </c>
      <c r="G145" s="24" t="s">
        <v>8</v>
      </c>
      <c r="H145" s="25" t="s">
        <v>8</v>
      </c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</row>
    <row r="146" spans="1:40" x14ac:dyDescent="0.25">
      <c r="A146" s="29" t="s">
        <v>33</v>
      </c>
      <c r="B146" s="29"/>
      <c r="C146" s="29">
        <v>50000</v>
      </c>
      <c r="D146" s="29" t="s">
        <v>89</v>
      </c>
      <c r="E146" s="29"/>
      <c r="F146" s="24"/>
      <c r="G146" s="27">
        <f>E118</f>
        <v>0.9</v>
      </c>
      <c r="H146" s="29" t="s">
        <v>88</v>
      </c>
      <c r="I146" s="30">
        <f>C146*G146*365*30</f>
        <v>492750000</v>
      </c>
      <c r="J146" s="29" t="s">
        <v>34</v>
      </c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</row>
    <row r="147" spans="1:40" x14ac:dyDescent="0.25">
      <c r="A147" s="29" t="s">
        <v>35</v>
      </c>
      <c r="B147" s="29"/>
      <c r="C147" s="29"/>
      <c r="D147" s="42">
        <f>E145*1000000000/I146</f>
        <v>52.765093860984273</v>
      </c>
      <c r="E147" s="29" t="s">
        <v>36</v>
      </c>
      <c r="F147" s="30"/>
      <c r="G147" s="29"/>
      <c r="H147" s="29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</row>
    <row r="148" spans="1:40" x14ac:dyDescent="0.25">
      <c r="A148" s="29"/>
      <c r="B148" s="29"/>
      <c r="C148" s="29"/>
      <c r="D148" s="29"/>
      <c r="E148" s="29"/>
      <c r="F148" s="29"/>
      <c r="G148" s="29"/>
      <c r="H148" s="29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</row>
    <row r="149" spans="1:40" x14ac:dyDescent="0.25">
      <c r="A149" s="29" t="s">
        <v>73</v>
      </c>
      <c r="B149" s="29"/>
      <c r="C149" s="29"/>
      <c r="D149" s="29"/>
      <c r="E149" s="29"/>
      <c r="F149" s="29"/>
      <c r="G149" s="29"/>
      <c r="H149" s="29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</row>
    <row r="150" spans="1:40" x14ac:dyDescent="0.25">
      <c r="A150" s="29" t="s">
        <v>75</v>
      </c>
      <c r="B150" s="29"/>
      <c r="C150" s="29"/>
      <c r="D150" s="29"/>
      <c r="E150" s="29"/>
      <c r="F150" s="29"/>
      <c r="G150" s="29"/>
      <c r="H150" s="29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</row>
    <row r="151" spans="1:40" x14ac:dyDescent="0.25">
      <c r="A151" s="29" t="s">
        <v>74</v>
      </c>
      <c r="B151" s="29"/>
      <c r="C151" s="29"/>
      <c r="D151" s="29"/>
      <c r="E151" s="29"/>
      <c r="F151" s="29"/>
      <c r="G151" s="29"/>
      <c r="H151" s="29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</row>
    <row r="152" spans="1:40" x14ac:dyDescent="0.25">
      <c r="A152" s="24"/>
      <c r="B152" s="24"/>
      <c r="C152" s="32"/>
      <c r="D152" s="40"/>
    </row>
    <row r="153" spans="1:40" x14ac:dyDescent="0.25">
      <c r="A153" s="29" t="s">
        <v>84</v>
      </c>
      <c r="B153" s="24"/>
      <c r="C153" s="32"/>
      <c r="D153" s="33">
        <v>0.02</v>
      </c>
    </row>
    <row r="154" spans="1:40" x14ac:dyDescent="0.25">
      <c r="A154" s="24"/>
      <c r="B154" s="24"/>
      <c r="C154" s="32"/>
      <c r="D154" s="40"/>
    </row>
    <row r="155" spans="1:40" x14ac:dyDescent="0.25">
      <c r="C155" s="3"/>
      <c r="D155" s="8"/>
    </row>
    <row r="156" spans="1:40" x14ac:dyDescent="0.25">
      <c r="C156" s="3"/>
      <c r="D156" s="8"/>
    </row>
    <row r="157" spans="1:40" x14ac:dyDescent="0.25">
      <c r="A157" t="s">
        <v>8</v>
      </c>
      <c r="B157" s="3" t="s">
        <v>8</v>
      </c>
      <c r="C157" t="s">
        <v>8</v>
      </c>
      <c r="D157" t="s">
        <v>8</v>
      </c>
      <c r="E157" t="s">
        <v>80</v>
      </c>
    </row>
    <row r="158" spans="1:40" x14ac:dyDescent="0.25">
      <c r="C158" s="3"/>
      <c r="D158" s="8"/>
    </row>
    <row r="159" spans="1:40" x14ac:dyDescent="0.25">
      <c r="A159" s="11" t="s">
        <v>115</v>
      </c>
      <c r="B159" s="12"/>
      <c r="C159" s="13"/>
      <c r="D159" s="14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</row>
    <row r="160" spans="1:40" x14ac:dyDescent="0.25">
      <c r="A160" s="12"/>
      <c r="B160" s="12"/>
      <c r="C160" s="13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</row>
    <row r="161" spans="1:40" x14ac:dyDescent="0.25">
      <c r="A161" s="12"/>
      <c r="B161" s="12"/>
      <c r="C161" s="13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</row>
    <row r="162" spans="1:40" x14ac:dyDescent="0.25">
      <c r="A162" s="12"/>
      <c r="B162" s="12"/>
      <c r="C162" s="12"/>
      <c r="D162" s="12">
        <v>2012</v>
      </c>
      <c r="E162" s="12">
        <f>D162+1</f>
        <v>2013</v>
      </c>
      <c r="F162" s="12">
        <f t="shared" ref="F162:O162" si="52">E162+1</f>
        <v>2014</v>
      </c>
      <c r="G162" s="12">
        <f t="shared" si="52"/>
        <v>2015</v>
      </c>
      <c r="H162" s="12">
        <f t="shared" si="52"/>
        <v>2016</v>
      </c>
      <c r="I162" s="12">
        <f t="shared" si="52"/>
        <v>2017</v>
      </c>
      <c r="J162" s="12">
        <f t="shared" si="52"/>
        <v>2018</v>
      </c>
      <c r="K162" s="12">
        <f t="shared" si="52"/>
        <v>2019</v>
      </c>
      <c r="L162" s="12">
        <f t="shared" si="52"/>
        <v>2020</v>
      </c>
      <c r="M162" s="12">
        <f t="shared" si="52"/>
        <v>2021</v>
      </c>
      <c r="N162" s="12">
        <f t="shared" si="52"/>
        <v>2022</v>
      </c>
      <c r="O162" s="12">
        <f t="shared" si="52"/>
        <v>2023</v>
      </c>
      <c r="P162" s="12">
        <f t="shared" ref="P162:AF162" si="53">O162+1</f>
        <v>2024</v>
      </c>
      <c r="Q162" s="12">
        <f t="shared" si="53"/>
        <v>2025</v>
      </c>
      <c r="R162" s="12">
        <f t="shared" si="53"/>
        <v>2026</v>
      </c>
      <c r="S162" s="12">
        <f t="shared" si="53"/>
        <v>2027</v>
      </c>
      <c r="T162" s="12">
        <f t="shared" si="53"/>
        <v>2028</v>
      </c>
      <c r="U162" s="12">
        <f t="shared" si="53"/>
        <v>2029</v>
      </c>
      <c r="V162" s="12">
        <f t="shared" si="53"/>
        <v>2030</v>
      </c>
      <c r="W162" s="12">
        <f t="shared" si="53"/>
        <v>2031</v>
      </c>
      <c r="X162" s="12">
        <f t="shared" si="53"/>
        <v>2032</v>
      </c>
      <c r="Y162" s="12">
        <f t="shared" si="53"/>
        <v>2033</v>
      </c>
      <c r="Z162" s="12">
        <f t="shared" si="53"/>
        <v>2034</v>
      </c>
      <c r="AA162" s="12">
        <f t="shared" si="53"/>
        <v>2035</v>
      </c>
      <c r="AB162" s="12">
        <f t="shared" si="53"/>
        <v>2036</v>
      </c>
      <c r="AC162" s="12">
        <f t="shared" si="53"/>
        <v>2037</v>
      </c>
      <c r="AD162" s="12">
        <f t="shared" si="53"/>
        <v>2038</v>
      </c>
      <c r="AE162" s="12">
        <f t="shared" si="53"/>
        <v>2039</v>
      </c>
      <c r="AF162" s="12">
        <f t="shared" si="53"/>
        <v>2040</v>
      </c>
      <c r="AG162" s="12">
        <f t="shared" ref="AG162:AK162" si="54">AF162+1</f>
        <v>2041</v>
      </c>
      <c r="AH162" s="12">
        <f t="shared" si="54"/>
        <v>2042</v>
      </c>
      <c r="AI162" s="12">
        <f t="shared" si="54"/>
        <v>2043</v>
      </c>
      <c r="AJ162" s="12">
        <f t="shared" si="54"/>
        <v>2044</v>
      </c>
      <c r="AK162" s="12">
        <f t="shared" si="54"/>
        <v>2045</v>
      </c>
      <c r="AL162" s="12">
        <f t="shared" ref="AL162:AN162" si="55">AK162+1</f>
        <v>2046</v>
      </c>
      <c r="AM162">
        <f t="shared" si="55"/>
        <v>2047</v>
      </c>
      <c r="AN162">
        <f t="shared" si="55"/>
        <v>2048</v>
      </c>
    </row>
    <row r="163" spans="1:40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</row>
    <row r="164" spans="1:40" x14ac:dyDescent="0.25">
      <c r="A164" s="11" t="s">
        <v>85</v>
      </c>
      <c r="B164" s="12"/>
      <c r="C164" s="12"/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5" t="s">
        <v>8</v>
      </c>
      <c r="K164" s="15" t="s">
        <v>8</v>
      </c>
      <c r="L164" s="15" t="str">
        <f>K164</f>
        <v xml:space="preserve"> </v>
      </c>
      <c r="M164" s="15" t="str">
        <f t="shared" ref="M164:O164" si="56">L164</f>
        <v xml:space="preserve"> </v>
      </c>
      <c r="N164" s="15" t="str">
        <f t="shared" si="56"/>
        <v xml:space="preserve"> </v>
      </c>
      <c r="O164" s="15" t="str">
        <f t="shared" si="56"/>
        <v xml:space="preserve"> </v>
      </c>
      <c r="P164" s="15" t="str">
        <f t="shared" ref="P164:AF164" si="57">O164</f>
        <v xml:space="preserve"> </v>
      </c>
      <c r="Q164" s="15" t="str">
        <f t="shared" si="57"/>
        <v xml:space="preserve"> </v>
      </c>
      <c r="R164" s="15" t="str">
        <f t="shared" si="57"/>
        <v xml:space="preserve"> </v>
      </c>
      <c r="S164" s="15" t="str">
        <f t="shared" si="57"/>
        <v xml:space="preserve"> </v>
      </c>
      <c r="T164" s="15" t="str">
        <f t="shared" si="57"/>
        <v xml:space="preserve"> </v>
      </c>
      <c r="U164" s="15" t="str">
        <f t="shared" si="57"/>
        <v xml:space="preserve"> </v>
      </c>
      <c r="V164" s="15" t="str">
        <f t="shared" si="57"/>
        <v xml:space="preserve"> </v>
      </c>
      <c r="W164" s="15" t="str">
        <f t="shared" si="57"/>
        <v xml:space="preserve"> </v>
      </c>
      <c r="X164" s="15" t="str">
        <f t="shared" si="57"/>
        <v xml:space="preserve"> </v>
      </c>
      <c r="Y164" s="15" t="str">
        <f t="shared" si="57"/>
        <v xml:space="preserve"> </v>
      </c>
      <c r="Z164" s="15" t="str">
        <f t="shared" si="57"/>
        <v xml:space="preserve"> </v>
      </c>
      <c r="AA164" s="15" t="str">
        <f t="shared" si="57"/>
        <v xml:space="preserve"> </v>
      </c>
      <c r="AB164" s="15" t="str">
        <f t="shared" si="57"/>
        <v xml:space="preserve"> </v>
      </c>
      <c r="AC164" s="15" t="str">
        <f t="shared" si="57"/>
        <v xml:space="preserve"> </v>
      </c>
      <c r="AD164" s="15" t="str">
        <f t="shared" si="57"/>
        <v xml:space="preserve"> </v>
      </c>
      <c r="AE164" s="15" t="str">
        <f t="shared" si="57"/>
        <v xml:space="preserve"> </v>
      </c>
      <c r="AF164" s="15" t="str">
        <f t="shared" si="57"/>
        <v xml:space="preserve"> </v>
      </c>
      <c r="AG164" s="15" t="str">
        <f t="shared" ref="AG164:AK164" si="58">AF164</f>
        <v xml:space="preserve"> </v>
      </c>
      <c r="AH164" s="15" t="str">
        <f t="shared" si="58"/>
        <v xml:space="preserve"> </v>
      </c>
      <c r="AI164" s="15" t="str">
        <f t="shared" si="58"/>
        <v xml:space="preserve"> </v>
      </c>
      <c r="AJ164" s="15" t="str">
        <f t="shared" si="58"/>
        <v xml:space="preserve"> </v>
      </c>
      <c r="AK164" s="15" t="str">
        <f t="shared" si="58"/>
        <v xml:space="preserve"> </v>
      </c>
      <c r="AL164" s="15" t="str">
        <f t="shared" ref="AL164:AN164" si="59">AK164</f>
        <v xml:space="preserve"> </v>
      </c>
      <c r="AM164" s="7" t="str">
        <f t="shared" si="59"/>
        <v xml:space="preserve"> </v>
      </c>
      <c r="AN164" s="7" t="str">
        <f t="shared" si="59"/>
        <v xml:space="preserve"> </v>
      </c>
    </row>
    <row r="165" spans="1:40" x14ac:dyDescent="0.25">
      <c r="A165" s="16" t="s">
        <v>56</v>
      </c>
      <c r="B165" s="12"/>
      <c r="C165" s="12"/>
      <c r="D165" s="12"/>
      <c r="E165" s="12"/>
      <c r="F165" s="12"/>
      <c r="G165" s="12"/>
      <c r="H165" s="12"/>
      <c r="I165" s="12"/>
      <c r="J165" s="15">
        <f>(12-E$114)*D35*30*E$116</f>
        <v>1449000</v>
      </c>
      <c r="K165" s="15">
        <f t="shared" ref="K165:AN165" si="60">$D35*365*$E$118</f>
        <v>13222125</v>
      </c>
      <c r="L165" s="15">
        <f t="shared" si="60"/>
        <v>13222125</v>
      </c>
      <c r="M165" s="15">
        <f t="shared" si="60"/>
        <v>13222125</v>
      </c>
      <c r="N165" s="15">
        <f t="shared" si="60"/>
        <v>13222125</v>
      </c>
      <c r="O165" s="15">
        <f t="shared" si="60"/>
        <v>13222125</v>
      </c>
      <c r="P165" s="15">
        <f t="shared" si="60"/>
        <v>13222125</v>
      </c>
      <c r="Q165" s="15">
        <f t="shared" si="60"/>
        <v>13222125</v>
      </c>
      <c r="R165" s="15">
        <f t="shared" si="60"/>
        <v>13222125</v>
      </c>
      <c r="S165" s="15">
        <f t="shared" si="60"/>
        <v>13222125</v>
      </c>
      <c r="T165" s="15">
        <f t="shared" si="60"/>
        <v>13222125</v>
      </c>
      <c r="U165" s="15">
        <f t="shared" si="60"/>
        <v>13222125</v>
      </c>
      <c r="V165" s="15">
        <f t="shared" si="60"/>
        <v>13222125</v>
      </c>
      <c r="W165" s="15">
        <f t="shared" si="60"/>
        <v>13222125</v>
      </c>
      <c r="X165" s="15">
        <f t="shared" si="60"/>
        <v>13222125</v>
      </c>
      <c r="Y165" s="15">
        <f t="shared" si="60"/>
        <v>13222125</v>
      </c>
      <c r="Z165" s="15">
        <f t="shared" si="60"/>
        <v>13222125</v>
      </c>
      <c r="AA165" s="15">
        <f t="shared" si="60"/>
        <v>13222125</v>
      </c>
      <c r="AB165" s="15">
        <f t="shared" si="60"/>
        <v>13222125</v>
      </c>
      <c r="AC165" s="15">
        <f t="shared" si="60"/>
        <v>13222125</v>
      </c>
      <c r="AD165" s="15">
        <f t="shared" si="60"/>
        <v>13222125</v>
      </c>
      <c r="AE165" s="15">
        <f t="shared" si="60"/>
        <v>13222125</v>
      </c>
      <c r="AF165" s="15">
        <f t="shared" si="60"/>
        <v>13222125</v>
      </c>
      <c r="AG165" s="15">
        <f t="shared" si="60"/>
        <v>13222125</v>
      </c>
      <c r="AH165" s="15">
        <f t="shared" si="60"/>
        <v>13222125</v>
      </c>
      <c r="AI165" s="15">
        <f t="shared" si="60"/>
        <v>13222125</v>
      </c>
      <c r="AJ165" s="15">
        <f t="shared" si="60"/>
        <v>13222125</v>
      </c>
      <c r="AK165" s="15">
        <f t="shared" si="60"/>
        <v>13222125</v>
      </c>
      <c r="AL165" s="15">
        <f t="shared" si="60"/>
        <v>13222125</v>
      </c>
      <c r="AM165" s="7">
        <f t="shared" si="60"/>
        <v>13222125</v>
      </c>
      <c r="AN165" s="7">
        <f t="shared" si="60"/>
        <v>13222125</v>
      </c>
    </row>
    <row r="166" spans="1:40" x14ac:dyDescent="0.25">
      <c r="A166" s="12" t="s">
        <v>163</v>
      </c>
      <c r="B166" s="12"/>
      <c r="C166" s="12"/>
      <c r="D166" s="12"/>
      <c r="E166" s="12"/>
      <c r="F166" s="12"/>
      <c r="G166" s="12"/>
      <c r="H166" s="12"/>
      <c r="I166" s="12"/>
      <c r="J166" s="15">
        <f>(12-E$114)*D36*30*E$116</f>
        <v>1017576</v>
      </c>
      <c r="K166" s="15">
        <f t="shared" ref="K166:AN166" si="61">$D36*365*$E$118</f>
        <v>9285381</v>
      </c>
      <c r="L166" s="15">
        <f t="shared" si="61"/>
        <v>9285381</v>
      </c>
      <c r="M166" s="15">
        <f t="shared" si="61"/>
        <v>9285381</v>
      </c>
      <c r="N166" s="15">
        <f t="shared" si="61"/>
        <v>9285381</v>
      </c>
      <c r="O166" s="15">
        <f t="shared" si="61"/>
        <v>9285381</v>
      </c>
      <c r="P166" s="15">
        <f t="shared" si="61"/>
        <v>9285381</v>
      </c>
      <c r="Q166" s="15">
        <f t="shared" si="61"/>
        <v>9285381</v>
      </c>
      <c r="R166" s="15">
        <f t="shared" si="61"/>
        <v>9285381</v>
      </c>
      <c r="S166" s="15">
        <f t="shared" si="61"/>
        <v>9285381</v>
      </c>
      <c r="T166" s="15">
        <f t="shared" si="61"/>
        <v>9285381</v>
      </c>
      <c r="U166" s="15">
        <f t="shared" si="61"/>
        <v>9285381</v>
      </c>
      <c r="V166" s="15">
        <f t="shared" si="61"/>
        <v>9285381</v>
      </c>
      <c r="W166" s="15">
        <f t="shared" si="61"/>
        <v>9285381</v>
      </c>
      <c r="X166" s="15">
        <f t="shared" si="61"/>
        <v>9285381</v>
      </c>
      <c r="Y166" s="15">
        <f t="shared" si="61"/>
        <v>9285381</v>
      </c>
      <c r="Z166" s="15">
        <f t="shared" si="61"/>
        <v>9285381</v>
      </c>
      <c r="AA166" s="15">
        <f t="shared" si="61"/>
        <v>9285381</v>
      </c>
      <c r="AB166" s="15">
        <f t="shared" si="61"/>
        <v>9285381</v>
      </c>
      <c r="AC166" s="15">
        <f t="shared" si="61"/>
        <v>9285381</v>
      </c>
      <c r="AD166" s="15">
        <f t="shared" si="61"/>
        <v>9285381</v>
      </c>
      <c r="AE166" s="15">
        <f t="shared" si="61"/>
        <v>9285381</v>
      </c>
      <c r="AF166" s="15">
        <f t="shared" si="61"/>
        <v>9285381</v>
      </c>
      <c r="AG166" s="15">
        <f t="shared" si="61"/>
        <v>9285381</v>
      </c>
      <c r="AH166" s="15">
        <f t="shared" si="61"/>
        <v>9285381</v>
      </c>
      <c r="AI166" s="15">
        <f t="shared" si="61"/>
        <v>9285381</v>
      </c>
      <c r="AJ166" s="15">
        <f t="shared" si="61"/>
        <v>9285381</v>
      </c>
      <c r="AK166" s="15">
        <f t="shared" si="61"/>
        <v>9285381</v>
      </c>
      <c r="AL166" s="15">
        <f t="shared" si="61"/>
        <v>9285381</v>
      </c>
      <c r="AM166" s="7">
        <f t="shared" si="61"/>
        <v>9285381</v>
      </c>
      <c r="AN166" s="7">
        <f t="shared" si="61"/>
        <v>9285381</v>
      </c>
    </row>
    <row r="167" spans="1:40" x14ac:dyDescent="0.25">
      <c r="A167" s="12" t="s">
        <v>164</v>
      </c>
      <c r="B167" s="12"/>
      <c r="C167" s="12"/>
      <c r="D167" s="12"/>
      <c r="E167" s="12"/>
      <c r="F167" s="12"/>
      <c r="G167" s="12"/>
      <c r="H167" s="12"/>
      <c r="I167" s="12"/>
      <c r="J167" s="15">
        <f>(12-E$114)*D37*30*E$116</f>
        <v>121068</v>
      </c>
      <c r="K167" s="15">
        <f t="shared" ref="K167:AN167" si="62">$D37*365*$E$118</f>
        <v>1104745.5</v>
      </c>
      <c r="L167" s="15">
        <f t="shared" si="62"/>
        <v>1104745.5</v>
      </c>
      <c r="M167" s="15">
        <f t="shared" si="62"/>
        <v>1104745.5</v>
      </c>
      <c r="N167" s="15">
        <f t="shared" si="62"/>
        <v>1104745.5</v>
      </c>
      <c r="O167" s="15">
        <f t="shared" si="62"/>
        <v>1104745.5</v>
      </c>
      <c r="P167" s="15">
        <f t="shared" si="62"/>
        <v>1104745.5</v>
      </c>
      <c r="Q167" s="15">
        <f t="shared" si="62"/>
        <v>1104745.5</v>
      </c>
      <c r="R167" s="15">
        <f t="shared" si="62"/>
        <v>1104745.5</v>
      </c>
      <c r="S167" s="15">
        <f t="shared" si="62"/>
        <v>1104745.5</v>
      </c>
      <c r="T167" s="15">
        <f t="shared" si="62"/>
        <v>1104745.5</v>
      </c>
      <c r="U167" s="15">
        <f t="shared" si="62"/>
        <v>1104745.5</v>
      </c>
      <c r="V167" s="15">
        <f t="shared" si="62"/>
        <v>1104745.5</v>
      </c>
      <c r="W167" s="15">
        <f t="shared" si="62"/>
        <v>1104745.5</v>
      </c>
      <c r="X167" s="15">
        <f t="shared" si="62"/>
        <v>1104745.5</v>
      </c>
      <c r="Y167" s="15">
        <f t="shared" si="62"/>
        <v>1104745.5</v>
      </c>
      <c r="Z167" s="15">
        <f t="shared" si="62"/>
        <v>1104745.5</v>
      </c>
      <c r="AA167" s="15">
        <f t="shared" si="62"/>
        <v>1104745.5</v>
      </c>
      <c r="AB167" s="15">
        <f t="shared" si="62"/>
        <v>1104745.5</v>
      </c>
      <c r="AC167" s="15">
        <f t="shared" si="62"/>
        <v>1104745.5</v>
      </c>
      <c r="AD167" s="15">
        <f t="shared" si="62"/>
        <v>1104745.5</v>
      </c>
      <c r="AE167" s="15">
        <f t="shared" si="62"/>
        <v>1104745.5</v>
      </c>
      <c r="AF167" s="15">
        <f t="shared" si="62"/>
        <v>1104745.5</v>
      </c>
      <c r="AG167" s="15">
        <f t="shared" si="62"/>
        <v>1104745.5</v>
      </c>
      <c r="AH167" s="15">
        <f t="shared" si="62"/>
        <v>1104745.5</v>
      </c>
      <c r="AI167" s="15">
        <f t="shared" si="62"/>
        <v>1104745.5</v>
      </c>
      <c r="AJ167" s="15">
        <f t="shared" si="62"/>
        <v>1104745.5</v>
      </c>
      <c r="AK167" s="15">
        <f t="shared" si="62"/>
        <v>1104745.5</v>
      </c>
      <c r="AL167" s="15">
        <f t="shared" si="62"/>
        <v>1104745.5</v>
      </c>
      <c r="AM167" s="7">
        <f t="shared" si="62"/>
        <v>1104745.5</v>
      </c>
      <c r="AN167" s="7">
        <f t="shared" si="62"/>
        <v>1104745.5</v>
      </c>
    </row>
    <row r="168" spans="1:40" x14ac:dyDescent="0.25">
      <c r="A168" s="12" t="s">
        <v>65</v>
      </c>
      <c r="B168" s="12"/>
      <c r="C168" s="12"/>
      <c r="D168" s="12"/>
      <c r="E168" s="12"/>
      <c r="F168" s="12"/>
      <c r="G168" s="12"/>
      <c r="H168" s="12"/>
      <c r="I168" s="12"/>
      <c r="J168" s="17">
        <f>(12-E$114)*D38*30*E$116</f>
        <v>316440</v>
      </c>
      <c r="K168" s="17">
        <f t="shared" ref="K168:AN168" si="63">$D38*365*$E$118</f>
        <v>2887515</v>
      </c>
      <c r="L168" s="17">
        <f t="shared" si="63"/>
        <v>2887515</v>
      </c>
      <c r="M168" s="17">
        <f t="shared" si="63"/>
        <v>2887515</v>
      </c>
      <c r="N168" s="17">
        <f t="shared" si="63"/>
        <v>2887515</v>
      </c>
      <c r="O168" s="17">
        <f t="shared" si="63"/>
        <v>2887515</v>
      </c>
      <c r="P168" s="17">
        <f t="shared" si="63"/>
        <v>2887515</v>
      </c>
      <c r="Q168" s="17">
        <f t="shared" si="63"/>
        <v>2887515</v>
      </c>
      <c r="R168" s="17">
        <f t="shared" si="63"/>
        <v>2887515</v>
      </c>
      <c r="S168" s="17">
        <f t="shared" si="63"/>
        <v>2887515</v>
      </c>
      <c r="T168" s="17">
        <f t="shared" si="63"/>
        <v>2887515</v>
      </c>
      <c r="U168" s="17">
        <f t="shared" si="63"/>
        <v>2887515</v>
      </c>
      <c r="V168" s="17">
        <f t="shared" si="63"/>
        <v>2887515</v>
      </c>
      <c r="W168" s="17">
        <f t="shared" si="63"/>
        <v>2887515</v>
      </c>
      <c r="X168" s="17">
        <f t="shared" si="63"/>
        <v>2887515</v>
      </c>
      <c r="Y168" s="17">
        <f t="shared" si="63"/>
        <v>2887515</v>
      </c>
      <c r="Z168" s="17">
        <f t="shared" si="63"/>
        <v>2887515</v>
      </c>
      <c r="AA168" s="17">
        <f t="shared" si="63"/>
        <v>2887515</v>
      </c>
      <c r="AB168" s="17">
        <f t="shared" si="63"/>
        <v>2887515</v>
      </c>
      <c r="AC168" s="17">
        <f t="shared" si="63"/>
        <v>2887515</v>
      </c>
      <c r="AD168" s="17">
        <f t="shared" si="63"/>
        <v>2887515</v>
      </c>
      <c r="AE168" s="17">
        <f t="shared" si="63"/>
        <v>2887515</v>
      </c>
      <c r="AF168" s="17">
        <f t="shared" si="63"/>
        <v>2887515</v>
      </c>
      <c r="AG168" s="17">
        <f t="shared" si="63"/>
        <v>2887515</v>
      </c>
      <c r="AH168" s="17">
        <f t="shared" si="63"/>
        <v>2887515</v>
      </c>
      <c r="AI168" s="17">
        <f t="shared" si="63"/>
        <v>2887515</v>
      </c>
      <c r="AJ168" s="17">
        <f t="shared" si="63"/>
        <v>2887515</v>
      </c>
      <c r="AK168" s="17">
        <f t="shared" si="63"/>
        <v>2887515</v>
      </c>
      <c r="AL168" s="17">
        <f t="shared" si="63"/>
        <v>2887515</v>
      </c>
      <c r="AM168" s="10">
        <f t="shared" si="63"/>
        <v>2887515</v>
      </c>
      <c r="AN168" s="10">
        <f t="shared" si="63"/>
        <v>2887515</v>
      </c>
    </row>
    <row r="169" spans="1:40" x14ac:dyDescent="0.25">
      <c r="A169" s="12" t="s">
        <v>174</v>
      </c>
      <c r="B169" s="12"/>
      <c r="C169" s="12"/>
      <c r="D169" s="12"/>
      <c r="E169" s="12"/>
      <c r="F169" s="12"/>
      <c r="G169" s="12"/>
      <c r="H169" s="12"/>
      <c r="I169" s="12"/>
      <c r="J169" s="15">
        <f>SUM(J165:J168)</f>
        <v>2904084</v>
      </c>
      <c r="K169" s="15">
        <f>SUM(K165:K168)</f>
        <v>26499766.5</v>
      </c>
      <c r="L169" s="15">
        <f>SUM(L165:L168)</f>
        <v>26499766.5</v>
      </c>
      <c r="M169" s="15">
        <f>SUM(M165:M168)</f>
        <v>26499766.5</v>
      </c>
      <c r="N169" s="15">
        <f t="shared" ref="N169:AN169" si="64">SUM(N165:N168)</f>
        <v>26499766.5</v>
      </c>
      <c r="O169" s="15">
        <f t="shared" si="64"/>
        <v>26499766.5</v>
      </c>
      <c r="P169" s="15">
        <f t="shared" si="64"/>
        <v>26499766.5</v>
      </c>
      <c r="Q169" s="15">
        <f t="shared" si="64"/>
        <v>26499766.5</v>
      </c>
      <c r="R169" s="15">
        <f t="shared" si="64"/>
        <v>26499766.5</v>
      </c>
      <c r="S169" s="15">
        <f t="shared" si="64"/>
        <v>26499766.5</v>
      </c>
      <c r="T169" s="15">
        <f t="shared" si="64"/>
        <v>26499766.5</v>
      </c>
      <c r="U169" s="15">
        <f t="shared" si="64"/>
        <v>26499766.5</v>
      </c>
      <c r="V169" s="15">
        <f t="shared" si="64"/>
        <v>26499766.5</v>
      </c>
      <c r="W169" s="15">
        <f t="shared" si="64"/>
        <v>26499766.5</v>
      </c>
      <c r="X169" s="15">
        <f t="shared" si="64"/>
        <v>26499766.5</v>
      </c>
      <c r="Y169" s="15">
        <f t="shared" si="64"/>
        <v>26499766.5</v>
      </c>
      <c r="Z169" s="15">
        <f t="shared" si="64"/>
        <v>26499766.5</v>
      </c>
      <c r="AA169" s="15">
        <f t="shared" si="64"/>
        <v>26499766.5</v>
      </c>
      <c r="AB169" s="15">
        <f t="shared" si="64"/>
        <v>26499766.5</v>
      </c>
      <c r="AC169" s="15">
        <f t="shared" si="64"/>
        <v>26499766.5</v>
      </c>
      <c r="AD169" s="15">
        <f t="shared" si="64"/>
        <v>26499766.5</v>
      </c>
      <c r="AE169" s="15">
        <f t="shared" si="64"/>
        <v>26499766.5</v>
      </c>
      <c r="AF169" s="15">
        <f t="shared" si="64"/>
        <v>26499766.5</v>
      </c>
      <c r="AG169" s="15">
        <f t="shared" si="64"/>
        <v>26499766.5</v>
      </c>
      <c r="AH169" s="15">
        <f t="shared" si="64"/>
        <v>26499766.5</v>
      </c>
      <c r="AI169" s="15">
        <f t="shared" si="64"/>
        <v>26499766.5</v>
      </c>
      <c r="AJ169" s="15">
        <f t="shared" si="64"/>
        <v>26499766.5</v>
      </c>
      <c r="AK169" s="15">
        <f t="shared" si="64"/>
        <v>26499766.5</v>
      </c>
      <c r="AL169" s="15">
        <f t="shared" si="64"/>
        <v>26499766.5</v>
      </c>
      <c r="AM169" s="7">
        <f t="shared" si="64"/>
        <v>26499766.5</v>
      </c>
      <c r="AN169" s="7">
        <f t="shared" si="64"/>
        <v>26499766.5</v>
      </c>
    </row>
    <row r="170" spans="1:40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7"/>
      <c r="AN170" s="7"/>
    </row>
    <row r="171" spans="1:40" x14ac:dyDescent="0.25">
      <c r="A171" s="12" t="s">
        <v>173</v>
      </c>
      <c r="B171" s="12"/>
      <c r="C171" s="12"/>
      <c r="D171" s="12"/>
      <c r="E171" s="12"/>
      <c r="F171" s="12"/>
      <c r="G171" s="12"/>
      <c r="H171" s="12"/>
      <c r="I171" s="12"/>
      <c r="J171" s="15">
        <f>(12-E$114)*D44*30*E$116</f>
        <v>126000</v>
      </c>
      <c r="K171" s="15">
        <f t="shared" ref="K171:AN171" si="65">$D44*365*$E$118</f>
        <v>1149750</v>
      </c>
      <c r="L171" s="15">
        <f t="shared" si="65"/>
        <v>1149750</v>
      </c>
      <c r="M171" s="15">
        <f t="shared" si="65"/>
        <v>1149750</v>
      </c>
      <c r="N171" s="15">
        <f t="shared" si="65"/>
        <v>1149750</v>
      </c>
      <c r="O171" s="15">
        <f t="shared" si="65"/>
        <v>1149750</v>
      </c>
      <c r="P171" s="15">
        <f t="shared" si="65"/>
        <v>1149750</v>
      </c>
      <c r="Q171" s="15">
        <f t="shared" si="65"/>
        <v>1149750</v>
      </c>
      <c r="R171" s="15">
        <f t="shared" si="65"/>
        <v>1149750</v>
      </c>
      <c r="S171" s="15">
        <f t="shared" si="65"/>
        <v>1149750</v>
      </c>
      <c r="T171" s="15">
        <f t="shared" si="65"/>
        <v>1149750</v>
      </c>
      <c r="U171" s="15">
        <f t="shared" si="65"/>
        <v>1149750</v>
      </c>
      <c r="V171" s="15">
        <f t="shared" si="65"/>
        <v>1149750</v>
      </c>
      <c r="W171" s="15">
        <f t="shared" si="65"/>
        <v>1149750</v>
      </c>
      <c r="X171" s="15">
        <f t="shared" si="65"/>
        <v>1149750</v>
      </c>
      <c r="Y171" s="15">
        <f t="shared" si="65"/>
        <v>1149750</v>
      </c>
      <c r="Z171" s="15">
        <f t="shared" si="65"/>
        <v>1149750</v>
      </c>
      <c r="AA171" s="15">
        <f t="shared" si="65"/>
        <v>1149750</v>
      </c>
      <c r="AB171" s="15">
        <f t="shared" si="65"/>
        <v>1149750</v>
      </c>
      <c r="AC171" s="15">
        <f t="shared" si="65"/>
        <v>1149750</v>
      </c>
      <c r="AD171" s="15">
        <f t="shared" si="65"/>
        <v>1149750</v>
      </c>
      <c r="AE171" s="15">
        <f t="shared" si="65"/>
        <v>1149750</v>
      </c>
      <c r="AF171" s="15">
        <f t="shared" si="65"/>
        <v>1149750</v>
      </c>
      <c r="AG171" s="15">
        <f t="shared" si="65"/>
        <v>1149750</v>
      </c>
      <c r="AH171" s="15">
        <f t="shared" si="65"/>
        <v>1149750</v>
      </c>
      <c r="AI171" s="15">
        <f t="shared" si="65"/>
        <v>1149750</v>
      </c>
      <c r="AJ171" s="15">
        <f t="shared" si="65"/>
        <v>1149750</v>
      </c>
      <c r="AK171" s="15">
        <f t="shared" si="65"/>
        <v>1149750</v>
      </c>
      <c r="AL171" s="15">
        <f t="shared" si="65"/>
        <v>1149750</v>
      </c>
      <c r="AM171" s="7">
        <f t="shared" si="65"/>
        <v>1149750</v>
      </c>
      <c r="AN171" s="7">
        <f t="shared" si="65"/>
        <v>1149750</v>
      </c>
    </row>
    <row r="172" spans="1:40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</row>
    <row r="173" spans="1:40" x14ac:dyDescent="0.25">
      <c r="A173" s="11" t="s">
        <v>1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</row>
    <row r="174" spans="1:40" x14ac:dyDescent="0.25">
      <c r="A174" s="12" t="s">
        <v>140</v>
      </c>
      <c r="B174" s="12"/>
      <c r="C174" s="12"/>
      <c r="D174" s="12"/>
      <c r="E174" s="12"/>
      <c r="F174" s="12"/>
      <c r="G174" s="12"/>
      <c r="H174" s="12"/>
      <c r="I174" s="12"/>
      <c r="J174" s="13" t="s">
        <v>8</v>
      </c>
      <c r="K174" s="13" t="s">
        <v>8</v>
      </c>
      <c r="L174" s="13" t="s">
        <v>8</v>
      </c>
      <c r="M174" s="13" t="s">
        <v>8</v>
      </c>
      <c r="N174" s="13" t="s">
        <v>8</v>
      </c>
      <c r="O174" s="13" t="s">
        <v>8</v>
      </c>
      <c r="P174" s="13" t="s">
        <v>8</v>
      </c>
      <c r="Q174" s="13" t="s">
        <v>8</v>
      </c>
      <c r="R174" s="13" t="s">
        <v>8</v>
      </c>
      <c r="S174" s="13" t="s">
        <v>8</v>
      </c>
      <c r="T174" s="13" t="s">
        <v>8</v>
      </c>
      <c r="U174" s="13" t="s">
        <v>8</v>
      </c>
      <c r="V174" s="13" t="s">
        <v>8</v>
      </c>
      <c r="W174" s="13" t="s">
        <v>8</v>
      </c>
      <c r="X174" s="13" t="s">
        <v>8</v>
      </c>
      <c r="Y174" s="13" t="s">
        <v>8</v>
      </c>
      <c r="Z174" s="13" t="s">
        <v>8</v>
      </c>
      <c r="AA174" s="13" t="s">
        <v>8</v>
      </c>
      <c r="AB174" s="13" t="s">
        <v>8</v>
      </c>
      <c r="AC174" s="13" t="s">
        <v>8</v>
      </c>
      <c r="AD174" s="13" t="s">
        <v>8</v>
      </c>
      <c r="AE174" s="13" t="s">
        <v>8</v>
      </c>
      <c r="AF174" s="13" t="s">
        <v>8</v>
      </c>
      <c r="AG174" s="13" t="s">
        <v>8</v>
      </c>
      <c r="AH174" s="13" t="s">
        <v>8</v>
      </c>
      <c r="AI174" s="13" t="s">
        <v>8</v>
      </c>
      <c r="AJ174" s="13" t="s">
        <v>8</v>
      </c>
      <c r="AK174" s="13" t="s">
        <v>8</v>
      </c>
      <c r="AL174" s="13" t="s">
        <v>8</v>
      </c>
      <c r="AM174" s="3" t="s">
        <v>8</v>
      </c>
      <c r="AN174" s="3" t="s">
        <v>8</v>
      </c>
    </row>
    <row r="175" spans="1:40" x14ac:dyDescent="0.25">
      <c r="A175" s="12" t="s">
        <v>56</v>
      </c>
      <c r="B175" s="12"/>
      <c r="C175" s="12"/>
      <c r="D175" s="12"/>
      <c r="E175" s="12"/>
      <c r="F175" s="12"/>
      <c r="G175" s="12"/>
      <c r="H175" s="12"/>
      <c r="I175" s="12"/>
      <c r="J175" s="13">
        <f t="shared" ref="J175:AN175" si="66">J165*$E133</f>
        <v>152145000</v>
      </c>
      <c r="K175" s="13">
        <f t="shared" si="66"/>
        <v>1388323125</v>
      </c>
      <c r="L175" s="13">
        <f t="shared" si="66"/>
        <v>1388323125</v>
      </c>
      <c r="M175" s="13">
        <f t="shared" si="66"/>
        <v>1388323125</v>
      </c>
      <c r="N175" s="13">
        <f t="shared" si="66"/>
        <v>1388323125</v>
      </c>
      <c r="O175" s="13">
        <f t="shared" si="66"/>
        <v>1388323125</v>
      </c>
      <c r="P175" s="13">
        <f t="shared" si="66"/>
        <v>1388323125</v>
      </c>
      <c r="Q175" s="13">
        <f t="shared" si="66"/>
        <v>1388323125</v>
      </c>
      <c r="R175" s="13">
        <f t="shared" si="66"/>
        <v>1388323125</v>
      </c>
      <c r="S175" s="13">
        <f t="shared" si="66"/>
        <v>1388323125</v>
      </c>
      <c r="T175" s="13">
        <f t="shared" si="66"/>
        <v>1388323125</v>
      </c>
      <c r="U175" s="13">
        <f t="shared" si="66"/>
        <v>1388323125</v>
      </c>
      <c r="V175" s="13">
        <f t="shared" si="66"/>
        <v>1388323125</v>
      </c>
      <c r="W175" s="13">
        <f t="shared" si="66"/>
        <v>1388323125</v>
      </c>
      <c r="X175" s="13">
        <f t="shared" si="66"/>
        <v>1388323125</v>
      </c>
      <c r="Y175" s="13">
        <f t="shared" si="66"/>
        <v>1388323125</v>
      </c>
      <c r="Z175" s="13">
        <f t="shared" si="66"/>
        <v>1388323125</v>
      </c>
      <c r="AA175" s="13">
        <f t="shared" si="66"/>
        <v>1388323125</v>
      </c>
      <c r="AB175" s="13">
        <f t="shared" si="66"/>
        <v>1388323125</v>
      </c>
      <c r="AC175" s="13">
        <f t="shared" si="66"/>
        <v>1388323125</v>
      </c>
      <c r="AD175" s="13">
        <f t="shared" si="66"/>
        <v>1388323125</v>
      </c>
      <c r="AE175" s="13">
        <f t="shared" si="66"/>
        <v>1388323125</v>
      </c>
      <c r="AF175" s="13">
        <f t="shared" si="66"/>
        <v>1388323125</v>
      </c>
      <c r="AG175" s="13">
        <f t="shared" si="66"/>
        <v>1388323125</v>
      </c>
      <c r="AH175" s="13">
        <f t="shared" si="66"/>
        <v>1388323125</v>
      </c>
      <c r="AI175" s="13">
        <f t="shared" si="66"/>
        <v>1388323125</v>
      </c>
      <c r="AJ175" s="13">
        <f t="shared" si="66"/>
        <v>1388323125</v>
      </c>
      <c r="AK175" s="13">
        <f t="shared" si="66"/>
        <v>1388323125</v>
      </c>
      <c r="AL175" s="13">
        <f t="shared" si="66"/>
        <v>1388323125</v>
      </c>
      <c r="AM175" s="3">
        <f t="shared" si="66"/>
        <v>1388323125</v>
      </c>
      <c r="AN175" s="3">
        <f t="shared" si="66"/>
        <v>1388323125</v>
      </c>
    </row>
    <row r="176" spans="1:40" x14ac:dyDescent="0.25">
      <c r="A176" s="12" t="s">
        <v>163</v>
      </c>
      <c r="B176" s="12"/>
      <c r="C176" s="12"/>
      <c r="D176" s="12"/>
      <c r="E176" s="12"/>
      <c r="F176" s="12"/>
      <c r="G176" s="12"/>
      <c r="H176" s="12"/>
      <c r="I176" s="12"/>
      <c r="J176" s="13">
        <f t="shared" ref="J176:AN176" si="67">J166*$E134</f>
        <v>80134110</v>
      </c>
      <c r="K176" s="13">
        <f t="shared" si="67"/>
        <v>731223753.75</v>
      </c>
      <c r="L176" s="13">
        <f t="shared" si="67"/>
        <v>731223753.75</v>
      </c>
      <c r="M176" s="13">
        <f t="shared" si="67"/>
        <v>731223753.75</v>
      </c>
      <c r="N176" s="13">
        <f t="shared" si="67"/>
        <v>731223753.75</v>
      </c>
      <c r="O176" s="13">
        <f t="shared" si="67"/>
        <v>731223753.75</v>
      </c>
      <c r="P176" s="13">
        <f t="shared" si="67"/>
        <v>731223753.75</v>
      </c>
      <c r="Q176" s="13">
        <f t="shared" si="67"/>
        <v>731223753.75</v>
      </c>
      <c r="R176" s="13">
        <f t="shared" si="67"/>
        <v>731223753.75</v>
      </c>
      <c r="S176" s="13">
        <f t="shared" si="67"/>
        <v>731223753.75</v>
      </c>
      <c r="T176" s="13">
        <f t="shared" si="67"/>
        <v>731223753.75</v>
      </c>
      <c r="U176" s="13">
        <f t="shared" si="67"/>
        <v>731223753.75</v>
      </c>
      <c r="V176" s="13">
        <f t="shared" si="67"/>
        <v>731223753.75</v>
      </c>
      <c r="W176" s="13">
        <f t="shared" si="67"/>
        <v>731223753.75</v>
      </c>
      <c r="X176" s="13">
        <f t="shared" si="67"/>
        <v>731223753.75</v>
      </c>
      <c r="Y176" s="13">
        <f t="shared" si="67"/>
        <v>731223753.75</v>
      </c>
      <c r="Z176" s="13">
        <f t="shared" si="67"/>
        <v>731223753.75</v>
      </c>
      <c r="AA176" s="13">
        <f t="shared" si="67"/>
        <v>731223753.75</v>
      </c>
      <c r="AB176" s="13">
        <f t="shared" si="67"/>
        <v>731223753.75</v>
      </c>
      <c r="AC176" s="13">
        <f t="shared" si="67"/>
        <v>731223753.75</v>
      </c>
      <c r="AD176" s="13">
        <f t="shared" si="67"/>
        <v>731223753.75</v>
      </c>
      <c r="AE176" s="13">
        <f t="shared" si="67"/>
        <v>731223753.75</v>
      </c>
      <c r="AF176" s="13">
        <f t="shared" si="67"/>
        <v>731223753.75</v>
      </c>
      <c r="AG176" s="13">
        <f t="shared" si="67"/>
        <v>731223753.75</v>
      </c>
      <c r="AH176" s="13">
        <f t="shared" si="67"/>
        <v>731223753.75</v>
      </c>
      <c r="AI176" s="13">
        <f t="shared" si="67"/>
        <v>731223753.75</v>
      </c>
      <c r="AJ176" s="13">
        <f t="shared" si="67"/>
        <v>731223753.75</v>
      </c>
      <c r="AK176" s="13">
        <f t="shared" si="67"/>
        <v>731223753.75</v>
      </c>
      <c r="AL176" s="13">
        <f t="shared" si="67"/>
        <v>731223753.75</v>
      </c>
      <c r="AM176" s="3">
        <f t="shared" si="67"/>
        <v>731223753.75</v>
      </c>
      <c r="AN176" s="3">
        <f t="shared" si="67"/>
        <v>731223753.75</v>
      </c>
    </row>
    <row r="177" spans="1:40" x14ac:dyDescent="0.25">
      <c r="A177" s="12" t="s">
        <v>164</v>
      </c>
      <c r="B177" s="12"/>
      <c r="C177" s="12"/>
      <c r="D177" s="12"/>
      <c r="E177" s="12"/>
      <c r="F177" s="12"/>
      <c r="G177" s="12"/>
      <c r="H177" s="12"/>
      <c r="I177" s="12"/>
      <c r="J177" s="13">
        <f t="shared" ref="J177:AN177" si="68">J167*$E135</f>
        <v>7718085</v>
      </c>
      <c r="K177" s="13">
        <f t="shared" si="68"/>
        <v>70427525.625</v>
      </c>
      <c r="L177" s="13">
        <f t="shared" si="68"/>
        <v>70427525.625</v>
      </c>
      <c r="M177" s="13">
        <f t="shared" si="68"/>
        <v>70427525.625</v>
      </c>
      <c r="N177" s="13">
        <f t="shared" si="68"/>
        <v>70427525.625</v>
      </c>
      <c r="O177" s="13">
        <f t="shared" si="68"/>
        <v>70427525.625</v>
      </c>
      <c r="P177" s="13">
        <f t="shared" si="68"/>
        <v>70427525.625</v>
      </c>
      <c r="Q177" s="13">
        <f t="shared" si="68"/>
        <v>70427525.625</v>
      </c>
      <c r="R177" s="13">
        <f t="shared" si="68"/>
        <v>70427525.625</v>
      </c>
      <c r="S177" s="13">
        <f t="shared" si="68"/>
        <v>70427525.625</v>
      </c>
      <c r="T177" s="13">
        <f t="shared" si="68"/>
        <v>70427525.625</v>
      </c>
      <c r="U177" s="13">
        <f t="shared" si="68"/>
        <v>70427525.625</v>
      </c>
      <c r="V177" s="13">
        <f t="shared" si="68"/>
        <v>70427525.625</v>
      </c>
      <c r="W177" s="13">
        <f t="shared" si="68"/>
        <v>70427525.625</v>
      </c>
      <c r="X177" s="13">
        <f t="shared" si="68"/>
        <v>70427525.625</v>
      </c>
      <c r="Y177" s="13">
        <f t="shared" si="68"/>
        <v>70427525.625</v>
      </c>
      <c r="Z177" s="13">
        <f t="shared" si="68"/>
        <v>70427525.625</v>
      </c>
      <c r="AA177" s="13">
        <f t="shared" si="68"/>
        <v>70427525.625</v>
      </c>
      <c r="AB177" s="13">
        <f t="shared" si="68"/>
        <v>70427525.625</v>
      </c>
      <c r="AC177" s="13">
        <f t="shared" si="68"/>
        <v>70427525.625</v>
      </c>
      <c r="AD177" s="13">
        <f t="shared" si="68"/>
        <v>70427525.625</v>
      </c>
      <c r="AE177" s="13">
        <f t="shared" si="68"/>
        <v>70427525.625</v>
      </c>
      <c r="AF177" s="13">
        <f t="shared" si="68"/>
        <v>70427525.625</v>
      </c>
      <c r="AG177" s="13">
        <f t="shared" si="68"/>
        <v>70427525.625</v>
      </c>
      <c r="AH177" s="13">
        <f t="shared" si="68"/>
        <v>70427525.625</v>
      </c>
      <c r="AI177" s="13">
        <f t="shared" si="68"/>
        <v>70427525.625</v>
      </c>
      <c r="AJ177" s="13">
        <f t="shared" si="68"/>
        <v>70427525.625</v>
      </c>
      <c r="AK177" s="13">
        <f t="shared" si="68"/>
        <v>70427525.625</v>
      </c>
      <c r="AL177" s="13">
        <f t="shared" si="68"/>
        <v>70427525.625</v>
      </c>
      <c r="AM177" s="3">
        <f t="shared" si="68"/>
        <v>70427525.625</v>
      </c>
      <c r="AN177" s="3">
        <f t="shared" si="68"/>
        <v>70427525.625</v>
      </c>
    </row>
    <row r="178" spans="1:40" x14ac:dyDescent="0.25">
      <c r="A178" s="12" t="s">
        <v>65</v>
      </c>
      <c r="B178" s="12"/>
      <c r="C178" s="12"/>
      <c r="D178" s="12"/>
      <c r="E178" s="12"/>
      <c r="F178" s="12"/>
      <c r="G178" s="12"/>
      <c r="H178" s="12"/>
      <c r="I178" s="12"/>
      <c r="J178" s="13">
        <f t="shared" ref="J178:AN178" si="69">J168*$E136</f>
        <v>24919650</v>
      </c>
      <c r="K178" s="13">
        <f t="shared" si="69"/>
        <v>227391806.25</v>
      </c>
      <c r="L178" s="13">
        <f t="shared" si="69"/>
        <v>227391806.25</v>
      </c>
      <c r="M178" s="13">
        <f t="shared" si="69"/>
        <v>227391806.25</v>
      </c>
      <c r="N178" s="13">
        <f t="shared" si="69"/>
        <v>227391806.25</v>
      </c>
      <c r="O178" s="13">
        <f t="shared" si="69"/>
        <v>227391806.25</v>
      </c>
      <c r="P178" s="13">
        <f t="shared" si="69"/>
        <v>227391806.25</v>
      </c>
      <c r="Q178" s="13">
        <f t="shared" si="69"/>
        <v>227391806.25</v>
      </c>
      <c r="R178" s="13">
        <f t="shared" si="69"/>
        <v>227391806.25</v>
      </c>
      <c r="S178" s="13">
        <f t="shared" si="69"/>
        <v>227391806.25</v>
      </c>
      <c r="T178" s="13">
        <f t="shared" si="69"/>
        <v>227391806.25</v>
      </c>
      <c r="U178" s="13">
        <f t="shared" si="69"/>
        <v>227391806.25</v>
      </c>
      <c r="V178" s="13">
        <f t="shared" si="69"/>
        <v>227391806.25</v>
      </c>
      <c r="W178" s="13">
        <f t="shared" si="69"/>
        <v>227391806.25</v>
      </c>
      <c r="X178" s="13">
        <f t="shared" si="69"/>
        <v>227391806.25</v>
      </c>
      <c r="Y178" s="13">
        <f t="shared" si="69"/>
        <v>227391806.25</v>
      </c>
      <c r="Z178" s="13">
        <f t="shared" si="69"/>
        <v>227391806.25</v>
      </c>
      <c r="AA178" s="13">
        <f t="shared" si="69"/>
        <v>227391806.25</v>
      </c>
      <c r="AB178" s="13">
        <f t="shared" si="69"/>
        <v>227391806.25</v>
      </c>
      <c r="AC178" s="13">
        <f t="shared" si="69"/>
        <v>227391806.25</v>
      </c>
      <c r="AD178" s="13">
        <f t="shared" si="69"/>
        <v>227391806.25</v>
      </c>
      <c r="AE178" s="13">
        <f t="shared" si="69"/>
        <v>227391806.25</v>
      </c>
      <c r="AF178" s="13">
        <f t="shared" si="69"/>
        <v>227391806.25</v>
      </c>
      <c r="AG178" s="13">
        <f t="shared" si="69"/>
        <v>227391806.25</v>
      </c>
      <c r="AH178" s="13">
        <f t="shared" si="69"/>
        <v>227391806.25</v>
      </c>
      <c r="AI178" s="13">
        <f t="shared" si="69"/>
        <v>227391806.25</v>
      </c>
      <c r="AJ178" s="13">
        <f t="shared" si="69"/>
        <v>227391806.25</v>
      </c>
      <c r="AK178" s="13">
        <f t="shared" si="69"/>
        <v>227391806.25</v>
      </c>
      <c r="AL178" s="13">
        <f t="shared" si="69"/>
        <v>227391806.25</v>
      </c>
      <c r="AM178" s="3">
        <f t="shared" si="69"/>
        <v>227391806.25</v>
      </c>
      <c r="AN178" s="3">
        <f t="shared" si="69"/>
        <v>227391806.25</v>
      </c>
    </row>
    <row r="179" spans="1:40" x14ac:dyDescent="0.25">
      <c r="A179" s="12" t="s">
        <v>94</v>
      </c>
      <c r="B179" s="12"/>
      <c r="C179" s="12"/>
      <c r="D179" s="12"/>
      <c r="E179" s="12"/>
      <c r="F179" s="12"/>
      <c r="G179" s="12"/>
      <c r="H179" s="12"/>
      <c r="I179" s="12"/>
      <c r="J179" s="13">
        <f t="shared" ref="J179:AN179" si="70">$E138*J171</f>
        <v>1890000</v>
      </c>
      <c r="K179" s="13">
        <f t="shared" si="70"/>
        <v>17246250</v>
      </c>
      <c r="L179" s="13">
        <f t="shared" si="70"/>
        <v>17246250</v>
      </c>
      <c r="M179" s="13">
        <f t="shared" si="70"/>
        <v>17246250</v>
      </c>
      <c r="N179" s="13">
        <f t="shared" si="70"/>
        <v>17246250</v>
      </c>
      <c r="O179" s="13">
        <f t="shared" si="70"/>
        <v>17246250</v>
      </c>
      <c r="P179" s="13">
        <f t="shared" si="70"/>
        <v>17246250</v>
      </c>
      <c r="Q179" s="13">
        <f t="shared" si="70"/>
        <v>17246250</v>
      </c>
      <c r="R179" s="13">
        <f t="shared" si="70"/>
        <v>17246250</v>
      </c>
      <c r="S179" s="13">
        <f t="shared" si="70"/>
        <v>17246250</v>
      </c>
      <c r="T179" s="13">
        <f t="shared" si="70"/>
        <v>17246250</v>
      </c>
      <c r="U179" s="13">
        <f t="shared" si="70"/>
        <v>17246250</v>
      </c>
      <c r="V179" s="13">
        <f t="shared" si="70"/>
        <v>17246250</v>
      </c>
      <c r="W179" s="13">
        <f t="shared" si="70"/>
        <v>17246250</v>
      </c>
      <c r="X179" s="13">
        <f t="shared" si="70"/>
        <v>17246250</v>
      </c>
      <c r="Y179" s="13">
        <f t="shared" si="70"/>
        <v>17246250</v>
      </c>
      <c r="Z179" s="13">
        <f t="shared" si="70"/>
        <v>17246250</v>
      </c>
      <c r="AA179" s="13">
        <f t="shared" si="70"/>
        <v>17246250</v>
      </c>
      <c r="AB179" s="13">
        <f t="shared" si="70"/>
        <v>17246250</v>
      </c>
      <c r="AC179" s="13">
        <f t="shared" si="70"/>
        <v>17246250</v>
      </c>
      <c r="AD179" s="13">
        <f t="shared" si="70"/>
        <v>17246250</v>
      </c>
      <c r="AE179" s="13">
        <f t="shared" si="70"/>
        <v>17246250</v>
      </c>
      <c r="AF179" s="13">
        <f t="shared" si="70"/>
        <v>17246250</v>
      </c>
      <c r="AG179" s="13">
        <f t="shared" si="70"/>
        <v>17246250</v>
      </c>
      <c r="AH179" s="13">
        <f t="shared" si="70"/>
        <v>17246250</v>
      </c>
      <c r="AI179" s="13">
        <f t="shared" si="70"/>
        <v>17246250</v>
      </c>
      <c r="AJ179" s="13">
        <f t="shared" si="70"/>
        <v>17246250</v>
      </c>
      <c r="AK179" s="13">
        <f t="shared" si="70"/>
        <v>17246250</v>
      </c>
      <c r="AL179" s="13">
        <f t="shared" si="70"/>
        <v>17246250</v>
      </c>
      <c r="AM179" s="3">
        <f t="shared" si="70"/>
        <v>17246250</v>
      </c>
      <c r="AN179" s="3">
        <f t="shared" si="70"/>
        <v>17246250</v>
      </c>
    </row>
    <row r="180" spans="1:40" x14ac:dyDescent="0.25">
      <c r="A180" s="12" t="s">
        <v>95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</row>
    <row r="181" spans="1:40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</row>
    <row r="182" spans="1:40" x14ac:dyDescent="0.25">
      <c r="A182" s="12" t="s">
        <v>139</v>
      </c>
      <c r="B182" s="12"/>
      <c r="C182" s="12"/>
      <c r="D182" s="13">
        <f>SUM(D174:D180)</f>
        <v>0</v>
      </c>
      <c r="E182" s="13">
        <f t="shared" ref="E182:AN182" si="71">SUM(E174:E180)</f>
        <v>0</v>
      </c>
      <c r="F182" s="13">
        <f t="shared" si="71"/>
        <v>0</v>
      </c>
      <c r="G182" s="13">
        <f t="shared" si="71"/>
        <v>0</v>
      </c>
      <c r="H182" s="13">
        <f t="shared" si="71"/>
        <v>0</v>
      </c>
      <c r="I182" s="13">
        <f t="shared" si="71"/>
        <v>0</v>
      </c>
      <c r="J182" s="13">
        <f t="shared" si="71"/>
        <v>266806845</v>
      </c>
      <c r="K182" s="13">
        <f t="shared" si="71"/>
        <v>2434612460.625</v>
      </c>
      <c r="L182" s="13">
        <f t="shared" si="71"/>
        <v>2434612460.625</v>
      </c>
      <c r="M182" s="13">
        <f t="shared" si="71"/>
        <v>2434612460.625</v>
      </c>
      <c r="N182" s="13">
        <f t="shared" si="71"/>
        <v>2434612460.625</v>
      </c>
      <c r="O182" s="13">
        <f t="shared" si="71"/>
        <v>2434612460.625</v>
      </c>
      <c r="P182" s="13">
        <f t="shared" si="71"/>
        <v>2434612460.625</v>
      </c>
      <c r="Q182" s="13">
        <f t="shared" si="71"/>
        <v>2434612460.625</v>
      </c>
      <c r="R182" s="13">
        <f t="shared" si="71"/>
        <v>2434612460.625</v>
      </c>
      <c r="S182" s="13">
        <f t="shared" si="71"/>
        <v>2434612460.625</v>
      </c>
      <c r="T182" s="13">
        <f t="shared" si="71"/>
        <v>2434612460.625</v>
      </c>
      <c r="U182" s="13">
        <f t="shared" si="71"/>
        <v>2434612460.625</v>
      </c>
      <c r="V182" s="13">
        <f t="shared" si="71"/>
        <v>2434612460.625</v>
      </c>
      <c r="W182" s="13">
        <f t="shared" si="71"/>
        <v>2434612460.625</v>
      </c>
      <c r="X182" s="13">
        <f t="shared" si="71"/>
        <v>2434612460.625</v>
      </c>
      <c r="Y182" s="13">
        <f t="shared" si="71"/>
        <v>2434612460.625</v>
      </c>
      <c r="Z182" s="13">
        <f t="shared" si="71"/>
        <v>2434612460.625</v>
      </c>
      <c r="AA182" s="13">
        <f t="shared" si="71"/>
        <v>2434612460.625</v>
      </c>
      <c r="AB182" s="13">
        <f t="shared" si="71"/>
        <v>2434612460.625</v>
      </c>
      <c r="AC182" s="13">
        <f t="shared" si="71"/>
        <v>2434612460.625</v>
      </c>
      <c r="AD182" s="13">
        <f t="shared" si="71"/>
        <v>2434612460.625</v>
      </c>
      <c r="AE182" s="13">
        <f t="shared" si="71"/>
        <v>2434612460.625</v>
      </c>
      <c r="AF182" s="13">
        <f t="shared" si="71"/>
        <v>2434612460.625</v>
      </c>
      <c r="AG182" s="13">
        <f t="shared" si="71"/>
        <v>2434612460.625</v>
      </c>
      <c r="AH182" s="13">
        <f t="shared" si="71"/>
        <v>2434612460.625</v>
      </c>
      <c r="AI182" s="13">
        <f t="shared" si="71"/>
        <v>2434612460.625</v>
      </c>
      <c r="AJ182" s="13">
        <f t="shared" si="71"/>
        <v>2434612460.625</v>
      </c>
      <c r="AK182" s="13">
        <f t="shared" si="71"/>
        <v>2434612460.625</v>
      </c>
      <c r="AL182" s="13">
        <f t="shared" si="71"/>
        <v>2434612460.625</v>
      </c>
      <c r="AM182" s="3">
        <f t="shared" si="71"/>
        <v>2434612460.625</v>
      </c>
      <c r="AN182" s="3">
        <f t="shared" si="71"/>
        <v>2434612460.625</v>
      </c>
    </row>
    <row r="183" spans="1:40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</row>
    <row r="184" spans="1:40" x14ac:dyDescent="0.25">
      <c r="A184" s="11" t="s">
        <v>96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</row>
    <row r="185" spans="1:40" x14ac:dyDescent="0.25">
      <c r="A185" s="18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</row>
    <row r="186" spans="1:40" x14ac:dyDescent="0.25">
      <c r="A186" s="11" t="s">
        <v>97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</row>
    <row r="187" spans="1:40" x14ac:dyDescent="0.25">
      <c r="A187" s="18" t="s">
        <v>6</v>
      </c>
      <c r="B187" s="12" t="s">
        <v>98</v>
      </c>
      <c r="C187" s="12"/>
      <c r="D187" s="12"/>
      <c r="E187" s="12"/>
      <c r="F187" s="13">
        <f t="shared" ref="F187:AL187" si="72">MAX(0,$E64*F64*1000000)</f>
        <v>16000000</v>
      </c>
      <c r="G187" s="13">
        <f t="shared" si="72"/>
        <v>16000000</v>
      </c>
      <c r="H187" s="13">
        <f t="shared" si="72"/>
        <v>16000000</v>
      </c>
      <c r="I187" s="13">
        <f t="shared" si="72"/>
        <v>16000000</v>
      </c>
      <c r="J187" s="13">
        <f t="shared" si="72"/>
        <v>16000000</v>
      </c>
      <c r="K187" s="13">
        <f t="shared" si="72"/>
        <v>16000000</v>
      </c>
      <c r="L187" s="13">
        <f t="shared" si="72"/>
        <v>16000000</v>
      </c>
      <c r="M187" s="13">
        <f t="shared" si="72"/>
        <v>16000000</v>
      </c>
      <c r="N187" s="13">
        <f t="shared" si="72"/>
        <v>16000000</v>
      </c>
      <c r="O187" s="13">
        <f t="shared" si="72"/>
        <v>16000000</v>
      </c>
      <c r="P187" s="13">
        <f t="shared" si="72"/>
        <v>0</v>
      </c>
      <c r="Q187" s="13">
        <f t="shared" si="72"/>
        <v>0</v>
      </c>
      <c r="R187" s="13">
        <f t="shared" si="72"/>
        <v>0</v>
      </c>
      <c r="S187" s="13">
        <f t="shared" si="72"/>
        <v>0</v>
      </c>
      <c r="T187" s="13">
        <f t="shared" si="72"/>
        <v>0</v>
      </c>
      <c r="U187" s="13">
        <f t="shared" si="72"/>
        <v>0</v>
      </c>
      <c r="V187" s="13">
        <f t="shared" si="72"/>
        <v>0</v>
      </c>
      <c r="W187" s="13">
        <f t="shared" si="72"/>
        <v>0</v>
      </c>
      <c r="X187" s="13">
        <f t="shared" si="72"/>
        <v>0</v>
      </c>
      <c r="Y187" s="13">
        <f t="shared" si="72"/>
        <v>0</v>
      </c>
      <c r="Z187" s="13">
        <f t="shared" si="72"/>
        <v>0</v>
      </c>
      <c r="AA187" s="13">
        <f t="shared" si="72"/>
        <v>0</v>
      </c>
      <c r="AB187" s="13">
        <f t="shared" si="72"/>
        <v>0</v>
      </c>
      <c r="AC187" s="13">
        <f t="shared" si="72"/>
        <v>0</v>
      </c>
      <c r="AD187" s="13">
        <f t="shared" si="72"/>
        <v>0</v>
      </c>
      <c r="AE187" s="13">
        <f t="shared" si="72"/>
        <v>0</v>
      </c>
      <c r="AF187" s="13">
        <f t="shared" si="72"/>
        <v>0</v>
      </c>
      <c r="AG187" s="13">
        <f t="shared" si="72"/>
        <v>0</v>
      </c>
      <c r="AH187" s="13">
        <f t="shared" si="72"/>
        <v>0</v>
      </c>
      <c r="AI187" s="13">
        <f t="shared" si="72"/>
        <v>0</v>
      </c>
      <c r="AJ187" s="13">
        <f t="shared" si="72"/>
        <v>0</v>
      </c>
      <c r="AK187" s="13">
        <f t="shared" si="72"/>
        <v>0</v>
      </c>
      <c r="AL187" s="13">
        <f t="shared" si="72"/>
        <v>0</v>
      </c>
    </row>
    <row r="188" spans="1:40" x14ac:dyDescent="0.25">
      <c r="A188" s="19"/>
      <c r="B188" s="12" t="s">
        <v>24</v>
      </c>
      <c r="C188" s="12"/>
      <c r="D188" s="12"/>
      <c r="E188" s="12"/>
      <c r="F188" s="13">
        <f t="shared" ref="F188:AL188" si="73">MAX(0,$E65*F65*1000000)</f>
        <v>20250000</v>
      </c>
      <c r="G188" s="13">
        <f t="shared" si="73"/>
        <v>20250000</v>
      </c>
      <c r="H188" s="13">
        <f t="shared" si="73"/>
        <v>20250000</v>
      </c>
      <c r="I188" s="13">
        <f t="shared" si="73"/>
        <v>20250000</v>
      </c>
      <c r="J188" s="13">
        <f t="shared" si="73"/>
        <v>20250000</v>
      </c>
      <c r="K188" s="13">
        <f t="shared" si="73"/>
        <v>20250000</v>
      </c>
      <c r="L188" s="13">
        <f t="shared" si="73"/>
        <v>20250000</v>
      </c>
      <c r="M188" s="13">
        <f t="shared" si="73"/>
        <v>20250000</v>
      </c>
      <c r="N188" s="13">
        <f t="shared" si="73"/>
        <v>20250000</v>
      </c>
      <c r="O188" s="13">
        <f t="shared" si="73"/>
        <v>20250000</v>
      </c>
      <c r="P188" s="13">
        <f t="shared" si="73"/>
        <v>20250000</v>
      </c>
      <c r="Q188" s="13">
        <f t="shared" si="73"/>
        <v>20250000</v>
      </c>
      <c r="R188" s="13">
        <f t="shared" si="73"/>
        <v>20250000</v>
      </c>
      <c r="S188" s="13">
        <f t="shared" si="73"/>
        <v>20250000</v>
      </c>
      <c r="T188" s="13">
        <f t="shared" si="73"/>
        <v>20250000</v>
      </c>
      <c r="U188" s="13">
        <f t="shared" si="73"/>
        <v>20250000</v>
      </c>
      <c r="V188" s="13">
        <f t="shared" si="73"/>
        <v>20250000</v>
      </c>
      <c r="W188" s="13">
        <f t="shared" si="73"/>
        <v>20250000</v>
      </c>
      <c r="X188" s="13">
        <f t="shared" si="73"/>
        <v>20250000</v>
      </c>
      <c r="Y188" s="13">
        <f t="shared" si="73"/>
        <v>20250000</v>
      </c>
      <c r="Z188" s="13">
        <f t="shared" si="73"/>
        <v>20250000</v>
      </c>
      <c r="AA188" s="13">
        <f t="shared" si="73"/>
        <v>20250000</v>
      </c>
      <c r="AB188" s="13">
        <f t="shared" si="73"/>
        <v>20250000</v>
      </c>
      <c r="AC188" s="13">
        <f t="shared" si="73"/>
        <v>20250000</v>
      </c>
      <c r="AD188" s="13">
        <f t="shared" si="73"/>
        <v>20250000</v>
      </c>
      <c r="AE188" s="13">
        <f t="shared" si="73"/>
        <v>20250000</v>
      </c>
      <c r="AF188" s="13">
        <f t="shared" si="73"/>
        <v>20250000</v>
      </c>
      <c r="AG188" s="13">
        <f t="shared" si="73"/>
        <v>20250000</v>
      </c>
      <c r="AH188" s="13">
        <f t="shared" si="73"/>
        <v>20250000</v>
      </c>
      <c r="AI188" s="13">
        <f t="shared" si="73"/>
        <v>20250000</v>
      </c>
      <c r="AJ188" s="13">
        <f t="shared" si="73"/>
        <v>0</v>
      </c>
      <c r="AK188" s="13">
        <f t="shared" si="73"/>
        <v>0</v>
      </c>
      <c r="AL188" s="13">
        <f t="shared" si="73"/>
        <v>0</v>
      </c>
    </row>
    <row r="189" spans="1:40" x14ac:dyDescent="0.25">
      <c r="A189" s="19"/>
      <c r="B189" s="12" t="s">
        <v>25</v>
      </c>
      <c r="C189" s="12"/>
      <c r="D189" s="12"/>
      <c r="E189" s="12"/>
      <c r="F189" s="13">
        <f t="shared" ref="F189:AL189" si="74">MAX(0,$E66*F66*1000000)</f>
        <v>0</v>
      </c>
      <c r="G189" s="13">
        <f t="shared" si="74"/>
        <v>12150000</v>
      </c>
      <c r="H189" s="13">
        <f t="shared" si="74"/>
        <v>12150000</v>
      </c>
      <c r="I189" s="13">
        <f t="shared" si="74"/>
        <v>12150000</v>
      </c>
      <c r="J189" s="13">
        <f t="shared" si="74"/>
        <v>12150000</v>
      </c>
      <c r="K189" s="13">
        <f t="shared" si="74"/>
        <v>12150000</v>
      </c>
      <c r="L189" s="13">
        <f t="shared" si="74"/>
        <v>12150000</v>
      </c>
      <c r="M189" s="13">
        <f t="shared" si="74"/>
        <v>12150000</v>
      </c>
      <c r="N189" s="13">
        <f t="shared" si="74"/>
        <v>12150000</v>
      </c>
      <c r="O189" s="13">
        <f t="shared" si="74"/>
        <v>12150000</v>
      </c>
      <c r="P189" s="13">
        <f t="shared" si="74"/>
        <v>12150000</v>
      </c>
      <c r="Q189" s="13">
        <f t="shared" si="74"/>
        <v>12150000</v>
      </c>
      <c r="R189" s="13">
        <f t="shared" si="74"/>
        <v>12150000</v>
      </c>
      <c r="S189" s="13">
        <f t="shared" si="74"/>
        <v>12150000</v>
      </c>
      <c r="T189" s="13">
        <f t="shared" si="74"/>
        <v>12150000</v>
      </c>
      <c r="U189" s="13">
        <f t="shared" si="74"/>
        <v>12150000</v>
      </c>
      <c r="V189" s="13">
        <f t="shared" si="74"/>
        <v>12150000</v>
      </c>
      <c r="W189" s="13">
        <f t="shared" si="74"/>
        <v>12150000</v>
      </c>
      <c r="X189" s="13">
        <f t="shared" si="74"/>
        <v>12150000</v>
      </c>
      <c r="Y189" s="13">
        <f t="shared" si="74"/>
        <v>12150000</v>
      </c>
      <c r="Z189" s="13">
        <f t="shared" si="74"/>
        <v>12150000</v>
      </c>
      <c r="AA189" s="13">
        <f t="shared" si="74"/>
        <v>12150000</v>
      </c>
      <c r="AB189" s="13">
        <f t="shared" si="74"/>
        <v>12150000</v>
      </c>
      <c r="AC189" s="13">
        <f t="shared" si="74"/>
        <v>12150000</v>
      </c>
      <c r="AD189" s="13">
        <f t="shared" si="74"/>
        <v>12150000</v>
      </c>
      <c r="AE189" s="13">
        <f t="shared" si="74"/>
        <v>12150000</v>
      </c>
      <c r="AF189" s="13">
        <f t="shared" si="74"/>
        <v>12150000</v>
      </c>
      <c r="AG189" s="13">
        <f t="shared" si="74"/>
        <v>12150000</v>
      </c>
      <c r="AH189" s="13">
        <f t="shared" si="74"/>
        <v>12150000</v>
      </c>
      <c r="AI189" s="13">
        <f t="shared" si="74"/>
        <v>12150000</v>
      </c>
      <c r="AJ189" s="13">
        <f t="shared" si="74"/>
        <v>0</v>
      </c>
      <c r="AK189" s="13">
        <f t="shared" si="74"/>
        <v>0</v>
      </c>
      <c r="AL189" s="13">
        <f t="shared" si="74"/>
        <v>0</v>
      </c>
    </row>
    <row r="190" spans="1:40" x14ac:dyDescent="0.25">
      <c r="A190" s="19"/>
      <c r="B190" s="12" t="s">
        <v>12</v>
      </c>
      <c r="C190" s="12"/>
      <c r="D190" s="12"/>
      <c r="E190" s="12"/>
      <c r="F190" s="13">
        <f t="shared" ref="F190:AL190" si="75">MAX(0,$E67*F67*1000000)</f>
        <v>0</v>
      </c>
      <c r="G190" s="13">
        <f t="shared" si="75"/>
        <v>10500000</v>
      </c>
      <c r="H190" s="13">
        <f t="shared" si="75"/>
        <v>10500000</v>
      </c>
      <c r="I190" s="13">
        <f t="shared" si="75"/>
        <v>10500000</v>
      </c>
      <c r="J190" s="13">
        <f t="shared" si="75"/>
        <v>10500000</v>
      </c>
      <c r="K190" s="13">
        <f t="shared" si="75"/>
        <v>10500000</v>
      </c>
      <c r="L190" s="13">
        <f t="shared" si="75"/>
        <v>10500000</v>
      </c>
      <c r="M190" s="13">
        <f t="shared" si="75"/>
        <v>10500000</v>
      </c>
      <c r="N190" s="13">
        <f t="shared" si="75"/>
        <v>0</v>
      </c>
      <c r="O190" s="13">
        <f t="shared" si="75"/>
        <v>0</v>
      </c>
      <c r="P190" s="13">
        <f t="shared" si="75"/>
        <v>0</v>
      </c>
      <c r="Q190" s="13">
        <f t="shared" si="75"/>
        <v>0</v>
      </c>
      <c r="R190" s="13">
        <f t="shared" si="75"/>
        <v>0</v>
      </c>
      <c r="S190" s="13">
        <f t="shared" si="75"/>
        <v>0</v>
      </c>
      <c r="T190" s="13">
        <f t="shared" si="75"/>
        <v>0</v>
      </c>
      <c r="U190" s="13">
        <f t="shared" si="75"/>
        <v>0</v>
      </c>
      <c r="V190" s="13">
        <f t="shared" si="75"/>
        <v>0</v>
      </c>
      <c r="W190" s="13">
        <f t="shared" si="75"/>
        <v>0</v>
      </c>
      <c r="X190" s="13">
        <f t="shared" si="75"/>
        <v>0</v>
      </c>
      <c r="Y190" s="13">
        <f t="shared" si="75"/>
        <v>0</v>
      </c>
      <c r="Z190" s="13">
        <f t="shared" si="75"/>
        <v>0</v>
      </c>
      <c r="AA190" s="13">
        <f t="shared" si="75"/>
        <v>0</v>
      </c>
      <c r="AB190" s="13">
        <f t="shared" si="75"/>
        <v>0</v>
      </c>
      <c r="AC190" s="13">
        <f t="shared" si="75"/>
        <v>0</v>
      </c>
      <c r="AD190" s="13">
        <f t="shared" si="75"/>
        <v>0</v>
      </c>
      <c r="AE190" s="13">
        <f t="shared" si="75"/>
        <v>0</v>
      </c>
      <c r="AF190" s="13">
        <f t="shared" si="75"/>
        <v>0</v>
      </c>
      <c r="AG190" s="13">
        <f t="shared" si="75"/>
        <v>0</v>
      </c>
      <c r="AH190" s="13">
        <f t="shared" si="75"/>
        <v>0</v>
      </c>
      <c r="AI190" s="13">
        <f t="shared" si="75"/>
        <v>0</v>
      </c>
      <c r="AJ190" s="13">
        <f t="shared" si="75"/>
        <v>0</v>
      </c>
      <c r="AK190" s="13">
        <f t="shared" si="75"/>
        <v>0</v>
      </c>
      <c r="AL190" s="13">
        <f t="shared" si="75"/>
        <v>0</v>
      </c>
    </row>
    <row r="191" spans="1:40" x14ac:dyDescent="0.25">
      <c r="A191" s="19"/>
      <c r="B191" s="12" t="s">
        <v>20</v>
      </c>
      <c r="C191" s="12"/>
      <c r="D191" s="12"/>
      <c r="E191" s="12"/>
      <c r="F191" s="13">
        <f t="shared" ref="F191:AL191" si="76">MAX(0,$E68*F68*1000000)</f>
        <v>0</v>
      </c>
      <c r="G191" s="13">
        <f t="shared" si="76"/>
        <v>18500000</v>
      </c>
      <c r="H191" s="13">
        <f t="shared" si="76"/>
        <v>18500000</v>
      </c>
      <c r="I191" s="13">
        <f t="shared" si="76"/>
        <v>18500000</v>
      </c>
      <c r="J191" s="13">
        <f t="shared" si="76"/>
        <v>18500000</v>
      </c>
      <c r="K191" s="13">
        <f t="shared" si="76"/>
        <v>18500000</v>
      </c>
      <c r="L191" s="13">
        <f t="shared" si="76"/>
        <v>18500000</v>
      </c>
      <c r="M191" s="13">
        <f t="shared" si="76"/>
        <v>18500000</v>
      </c>
      <c r="N191" s="13">
        <f t="shared" si="76"/>
        <v>18500000</v>
      </c>
      <c r="O191" s="13">
        <f t="shared" si="76"/>
        <v>18500000</v>
      </c>
      <c r="P191" s="13">
        <f t="shared" si="76"/>
        <v>18500000</v>
      </c>
      <c r="Q191" s="13">
        <f t="shared" si="76"/>
        <v>18500000</v>
      </c>
      <c r="R191" s="13">
        <f t="shared" si="76"/>
        <v>18500000</v>
      </c>
      <c r="S191" s="13">
        <f t="shared" si="76"/>
        <v>18500000</v>
      </c>
      <c r="T191" s="13">
        <f t="shared" si="76"/>
        <v>18500000</v>
      </c>
      <c r="U191" s="13">
        <f t="shared" si="76"/>
        <v>18500000</v>
      </c>
      <c r="V191" s="13">
        <f t="shared" si="76"/>
        <v>18500000</v>
      </c>
      <c r="W191" s="13">
        <f t="shared" si="76"/>
        <v>18500000</v>
      </c>
      <c r="X191" s="13">
        <f t="shared" si="76"/>
        <v>18500000</v>
      </c>
      <c r="Y191" s="13">
        <f t="shared" si="76"/>
        <v>18500000</v>
      </c>
      <c r="Z191" s="13">
        <f t="shared" si="76"/>
        <v>18500000</v>
      </c>
      <c r="AA191" s="13">
        <f t="shared" si="76"/>
        <v>18500000</v>
      </c>
      <c r="AB191" s="13">
        <f t="shared" si="76"/>
        <v>18500000</v>
      </c>
      <c r="AC191" s="13">
        <f t="shared" si="76"/>
        <v>18500000</v>
      </c>
      <c r="AD191" s="13">
        <f t="shared" si="76"/>
        <v>18500000</v>
      </c>
      <c r="AE191" s="13">
        <f t="shared" si="76"/>
        <v>18500000</v>
      </c>
      <c r="AF191" s="13">
        <f t="shared" si="76"/>
        <v>18500000</v>
      </c>
      <c r="AG191" s="13">
        <f t="shared" si="76"/>
        <v>18500000</v>
      </c>
      <c r="AH191" s="13">
        <f t="shared" si="76"/>
        <v>18500000</v>
      </c>
      <c r="AI191" s="13">
        <f t="shared" si="76"/>
        <v>18500000</v>
      </c>
      <c r="AJ191" s="13">
        <f t="shared" si="76"/>
        <v>0</v>
      </c>
      <c r="AK191" s="13">
        <f t="shared" si="76"/>
        <v>0</v>
      </c>
      <c r="AL191" s="13">
        <f t="shared" si="76"/>
        <v>0</v>
      </c>
    </row>
    <row r="192" spans="1:40" x14ac:dyDescent="0.25">
      <c r="A192" s="19"/>
      <c r="B192" s="12" t="s">
        <v>19</v>
      </c>
      <c r="C192" s="12"/>
      <c r="D192" s="12"/>
      <c r="E192" s="12"/>
      <c r="F192" s="13">
        <f t="shared" ref="F192:AL192" si="77">MAX(0,$E69*F69*1000000)</f>
        <v>0</v>
      </c>
      <c r="G192" s="13">
        <f t="shared" si="77"/>
        <v>16000000</v>
      </c>
      <c r="H192" s="13">
        <f t="shared" si="77"/>
        <v>16000000</v>
      </c>
      <c r="I192" s="13">
        <f t="shared" si="77"/>
        <v>16000000</v>
      </c>
      <c r="J192" s="13">
        <f t="shared" si="77"/>
        <v>16000000</v>
      </c>
      <c r="K192" s="13">
        <f t="shared" si="77"/>
        <v>16000000</v>
      </c>
      <c r="L192" s="13">
        <f t="shared" si="77"/>
        <v>16000000</v>
      </c>
      <c r="M192" s="13">
        <f t="shared" si="77"/>
        <v>16000000</v>
      </c>
      <c r="N192" s="13">
        <f t="shared" si="77"/>
        <v>16000000</v>
      </c>
      <c r="O192" s="13">
        <f t="shared" si="77"/>
        <v>16000000</v>
      </c>
      <c r="P192" s="13">
        <f t="shared" si="77"/>
        <v>16000000</v>
      </c>
      <c r="Q192" s="13">
        <f t="shared" si="77"/>
        <v>16000000</v>
      </c>
      <c r="R192" s="13">
        <f t="shared" si="77"/>
        <v>0</v>
      </c>
      <c r="S192" s="13">
        <f t="shared" si="77"/>
        <v>0</v>
      </c>
      <c r="T192" s="13">
        <f t="shared" si="77"/>
        <v>0</v>
      </c>
      <c r="U192" s="13">
        <f t="shared" si="77"/>
        <v>0</v>
      </c>
      <c r="V192" s="13">
        <f t="shared" si="77"/>
        <v>0</v>
      </c>
      <c r="W192" s="13">
        <f t="shared" si="77"/>
        <v>0</v>
      </c>
      <c r="X192" s="13">
        <f t="shared" si="77"/>
        <v>0</v>
      </c>
      <c r="Y192" s="13">
        <f t="shared" si="77"/>
        <v>0</v>
      </c>
      <c r="Z192" s="13">
        <f t="shared" si="77"/>
        <v>0</v>
      </c>
      <c r="AA192" s="13">
        <f t="shared" si="77"/>
        <v>0</v>
      </c>
      <c r="AB192" s="13">
        <f t="shared" si="77"/>
        <v>0</v>
      </c>
      <c r="AC192" s="13">
        <f t="shared" si="77"/>
        <v>0</v>
      </c>
      <c r="AD192" s="13">
        <f t="shared" si="77"/>
        <v>0</v>
      </c>
      <c r="AE192" s="13">
        <f t="shared" si="77"/>
        <v>0</v>
      </c>
      <c r="AF192" s="13">
        <f t="shared" si="77"/>
        <v>0</v>
      </c>
      <c r="AG192" s="13">
        <f t="shared" si="77"/>
        <v>0</v>
      </c>
      <c r="AH192" s="13">
        <f t="shared" si="77"/>
        <v>0</v>
      </c>
      <c r="AI192" s="13">
        <f t="shared" si="77"/>
        <v>0</v>
      </c>
      <c r="AJ192" s="13">
        <f t="shared" si="77"/>
        <v>0</v>
      </c>
      <c r="AK192" s="13">
        <f t="shared" si="77"/>
        <v>0</v>
      </c>
      <c r="AL192" s="13">
        <f t="shared" si="77"/>
        <v>0</v>
      </c>
    </row>
    <row r="193" spans="1:38" x14ac:dyDescent="0.25">
      <c r="A193" s="19"/>
      <c r="B193" s="12" t="s">
        <v>99</v>
      </c>
      <c r="C193" s="12"/>
      <c r="D193" s="12"/>
      <c r="E193" s="12"/>
      <c r="F193" s="13">
        <f t="shared" ref="F193:AL193" si="78">MAX(0,$E70*F70*1000000)</f>
        <v>0</v>
      </c>
      <c r="G193" s="13">
        <f t="shared" si="78"/>
        <v>0</v>
      </c>
      <c r="H193" s="13">
        <f t="shared" si="78"/>
        <v>23375000</v>
      </c>
      <c r="I193" s="13">
        <f t="shared" si="78"/>
        <v>23375000</v>
      </c>
      <c r="J193" s="13">
        <f t="shared" si="78"/>
        <v>23375000</v>
      </c>
      <c r="K193" s="13">
        <f t="shared" si="78"/>
        <v>23375000</v>
      </c>
      <c r="L193" s="13">
        <f t="shared" si="78"/>
        <v>23375000</v>
      </c>
      <c r="M193" s="13">
        <f t="shared" si="78"/>
        <v>23375000</v>
      </c>
      <c r="N193" s="13">
        <f t="shared" si="78"/>
        <v>23375000</v>
      </c>
      <c r="O193" s="13">
        <f t="shared" si="78"/>
        <v>23375000</v>
      </c>
      <c r="P193" s="13">
        <f t="shared" si="78"/>
        <v>23375000</v>
      </c>
      <c r="Q193" s="13">
        <f t="shared" si="78"/>
        <v>23375000</v>
      </c>
      <c r="R193" s="13">
        <f t="shared" si="78"/>
        <v>23375000</v>
      </c>
      <c r="S193" s="13">
        <f t="shared" si="78"/>
        <v>23375000</v>
      </c>
      <c r="T193" s="13">
        <f t="shared" si="78"/>
        <v>23375000</v>
      </c>
      <c r="U193" s="13">
        <f t="shared" si="78"/>
        <v>0</v>
      </c>
      <c r="V193" s="13">
        <f t="shared" si="78"/>
        <v>0</v>
      </c>
      <c r="W193" s="13">
        <f t="shared" si="78"/>
        <v>0</v>
      </c>
      <c r="X193" s="13">
        <f t="shared" si="78"/>
        <v>0</v>
      </c>
      <c r="Y193" s="13">
        <f t="shared" si="78"/>
        <v>0</v>
      </c>
      <c r="Z193" s="13">
        <f t="shared" si="78"/>
        <v>0</v>
      </c>
      <c r="AA193" s="13">
        <f t="shared" si="78"/>
        <v>0</v>
      </c>
      <c r="AB193" s="13">
        <f t="shared" si="78"/>
        <v>0</v>
      </c>
      <c r="AC193" s="13">
        <f t="shared" si="78"/>
        <v>0</v>
      </c>
      <c r="AD193" s="13">
        <f t="shared" si="78"/>
        <v>0</v>
      </c>
      <c r="AE193" s="13">
        <f t="shared" si="78"/>
        <v>0</v>
      </c>
      <c r="AF193" s="13">
        <f t="shared" si="78"/>
        <v>0</v>
      </c>
      <c r="AG193" s="13">
        <f t="shared" si="78"/>
        <v>0</v>
      </c>
      <c r="AH193" s="13">
        <f t="shared" si="78"/>
        <v>0</v>
      </c>
      <c r="AI193" s="13">
        <f t="shared" si="78"/>
        <v>0</v>
      </c>
      <c r="AJ193" s="13">
        <f t="shared" si="78"/>
        <v>0</v>
      </c>
      <c r="AK193" s="13">
        <f t="shared" si="78"/>
        <v>0</v>
      </c>
      <c r="AL193" s="13">
        <f t="shared" si="78"/>
        <v>0</v>
      </c>
    </row>
    <row r="194" spans="1:38" x14ac:dyDescent="0.25">
      <c r="A194" s="19"/>
      <c r="B194" s="12" t="s">
        <v>100</v>
      </c>
      <c r="C194" s="12"/>
      <c r="D194" s="12"/>
      <c r="E194" s="12"/>
      <c r="F194" s="13">
        <f t="shared" ref="F194:AL194" si="79">MAX(0,$E71*F71*1000000)</f>
        <v>0</v>
      </c>
      <c r="G194" s="13">
        <f t="shared" si="79"/>
        <v>0</v>
      </c>
      <c r="H194" s="13">
        <f t="shared" si="79"/>
        <v>23750000</v>
      </c>
      <c r="I194" s="13">
        <f t="shared" si="79"/>
        <v>23750000</v>
      </c>
      <c r="J194" s="13">
        <f t="shared" si="79"/>
        <v>23750000</v>
      </c>
      <c r="K194" s="13">
        <f t="shared" si="79"/>
        <v>23750000</v>
      </c>
      <c r="L194" s="13">
        <f t="shared" si="79"/>
        <v>23750000</v>
      </c>
      <c r="M194" s="13">
        <f t="shared" si="79"/>
        <v>23750000</v>
      </c>
      <c r="N194" s="13">
        <f t="shared" si="79"/>
        <v>23750000</v>
      </c>
      <c r="O194" s="13">
        <f t="shared" si="79"/>
        <v>23750000</v>
      </c>
      <c r="P194" s="13">
        <f t="shared" si="79"/>
        <v>23750000</v>
      </c>
      <c r="Q194" s="13">
        <f t="shared" si="79"/>
        <v>23750000</v>
      </c>
      <c r="R194" s="13">
        <f t="shared" si="79"/>
        <v>23750000</v>
      </c>
      <c r="S194" s="13">
        <f t="shared" si="79"/>
        <v>23750000</v>
      </c>
      <c r="T194" s="13">
        <f t="shared" si="79"/>
        <v>23750000</v>
      </c>
      <c r="U194" s="13">
        <f t="shared" si="79"/>
        <v>23750000</v>
      </c>
      <c r="V194" s="13">
        <f t="shared" si="79"/>
        <v>23750000</v>
      </c>
      <c r="W194" s="13">
        <f t="shared" si="79"/>
        <v>23750000</v>
      </c>
      <c r="X194" s="13">
        <f t="shared" si="79"/>
        <v>23750000</v>
      </c>
      <c r="Y194" s="13">
        <f t="shared" si="79"/>
        <v>23750000</v>
      </c>
      <c r="Z194" s="13">
        <f t="shared" si="79"/>
        <v>23750000</v>
      </c>
      <c r="AA194" s="13">
        <f t="shared" si="79"/>
        <v>23750000</v>
      </c>
      <c r="AB194" s="13">
        <f t="shared" si="79"/>
        <v>23750000</v>
      </c>
      <c r="AC194" s="13">
        <f t="shared" si="79"/>
        <v>0</v>
      </c>
      <c r="AD194" s="13">
        <f t="shared" si="79"/>
        <v>0</v>
      </c>
      <c r="AE194" s="13">
        <f t="shared" si="79"/>
        <v>0</v>
      </c>
      <c r="AF194" s="13">
        <f t="shared" si="79"/>
        <v>0</v>
      </c>
      <c r="AG194" s="13">
        <f t="shared" si="79"/>
        <v>0</v>
      </c>
      <c r="AH194" s="13">
        <f t="shared" si="79"/>
        <v>0</v>
      </c>
      <c r="AI194" s="13">
        <f t="shared" si="79"/>
        <v>0</v>
      </c>
      <c r="AJ194" s="13">
        <f t="shared" si="79"/>
        <v>0</v>
      </c>
      <c r="AK194" s="13">
        <f t="shared" si="79"/>
        <v>0</v>
      </c>
      <c r="AL194" s="13">
        <f t="shared" si="79"/>
        <v>0</v>
      </c>
    </row>
    <row r="195" spans="1:38" x14ac:dyDescent="0.25">
      <c r="A195" s="19"/>
      <c r="B195" s="12" t="s">
        <v>101</v>
      </c>
      <c r="C195" s="12"/>
      <c r="D195" s="12"/>
      <c r="E195" s="12"/>
      <c r="F195" s="13">
        <f t="shared" ref="F195:AL195" si="80">MAX(0,$E72*F72*1000000)</f>
        <v>0</v>
      </c>
      <c r="G195" s="13">
        <f t="shared" si="80"/>
        <v>0</v>
      </c>
      <c r="H195" s="13">
        <f t="shared" si="80"/>
        <v>20750000</v>
      </c>
      <c r="I195" s="13">
        <f t="shared" si="80"/>
        <v>20750000</v>
      </c>
      <c r="J195" s="13">
        <f t="shared" si="80"/>
        <v>20750000</v>
      </c>
      <c r="K195" s="13">
        <f t="shared" si="80"/>
        <v>20750000</v>
      </c>
      <c r="L195" s="13">
        <f t="shared" si="80"/>
        <v>20750000</v>
      </c>
      <c r="M195" s="13">
        <f t="shared" si="80"/>
        <v>20750000</v>
      </c>
      <c r="N195" s="13">
        <f t="shared" si="80"/>
        <v>20750000</v>
      </c>
      <c r="O195" s="13">
        <f t="shared" si="80"/>
        <v>20750000</v>
      </c>
      <c r="P195" s="13">
        <f t="shared" si="80"/>
        <v>20750000</v>
      </c>
      <c r="Q195" s="13">
        <f t="shared" si="80"/>
        <v>20750000</v>
      </c>
      <c r="R195" s="13">
        <f t="shared" si="80"/>
        <v>20750000</v>
      </c>
      <c r="S195" s="13">
        <f t="shared" si="80"/>
        <v>20750000</v>
      </c>
      <c r="T195" s="13">
        <f t="shared" si="80"/>
        <v>20750000</v>
      </c>
      <c r="U195" s="13">
        <f t="shared" si="80"/>
        <v>20750000</v>
      </c>
      <c r="V195" s="13">
        <f t="shared" si="80"/>
        <v>20750000</v>
      </c>
      <c r="W195" s="13">
        <f t="shared" si="80"/>
        <v>20750000</v>
      </c>
      <c r="X195" s="13">
        <f t="shared" si="80"/>
        <v>20750000</v>
      </c>
      <c r="Y195" s="13">
        <f t="shared" si="80"/>
        <v>0</v>
      </c>
      <c r="Z195" s="13">
        <f t="shared" si="80"/>
        <v>0</v>
      </c>
      <c r="AA195" s="13">
        <f t="shared" si="80"/>
        <v>0</v>
      </c>
      <c r="AB195" s="13">
        <f t="shared" si="80"/>
        <v>0</v>
      </c>
      <c r="AC195" s="13">
        <f t="shared" si="80"/>
        <v>0</v>
      </c>
      <c r="AD195" s="13">
        <f t="shared" si="80"/>
        <v>0</v>
      </c>
      <c r="AE195" s="13">
        <f t="shared" si="80"/>
        <v>0</v>
      </c>
      <c r="AF195" s="13">
        <f t="shared" si="80"/>
        <v>0</v>
      </c>
      <c r="AG195" s="13">
        <f t="shared" si="80"/>
        <v>0</v>
      </c>
      <c r="AH195" s="13">
        <f t="shared" si="80"/>
        <v>0</v>
      </c>
      <c r="AI195" s="13">
        <f t="shared" si="80"/>
        <v>0</v>
      </c>
      <c r="AJ195" s="13">
        <f t="shared" si="80"/>
        <v>0</v>
      </c>
      <c r="AK195" s="13">
        <f t="shared" si="80"/>
        <v>0</v>
      </c>
      <c r="AL195" s="13">
        <f t="shared" si="80"/>
        <v>0</v>
      </c>
    </row>
    <row r="196" spans="1:38" x14ac:dyDescent="0.25">
      <c r="A196" s="19"/>
      <c r="B196" s="12" t="s">
        <v>102</v>
      </c>
      <c r="C196" s="12"/>
      <c r="D196" s="12"/>
      <c r="E196" s="12"/>
      <c r="F196" s="13">
        <f t="shared" ref="F196:AL196" si="81">MAX(0,$E73*F73*1000000)</f>
        <v>0</v>
      </c>
      <c r="G196" s="13">
        <f t="shared" si="81"/>
        <v>0</v>
      </c>
      <c r="H196" s="13">
        <f t="shared" si="81"/>
        <v>21750000</v>
      </c>
      <c r="I196" s="13">
        <f t="shared" si="81"/>
        <v>21750000</v>
      </c>
      <c r="J196" s="13">
        <f t="shared" si="81"/>
        <v>21750000</v>
      </c>
      <c r="K196" s="13">
        <f t="shared" si="81"/>
        <v>21750000</v>
      </c>
      <c r="L196" s="13">
        <f t="shared" si="81"/>
        <v>21750000</v>
      </c>
      <c r="M196" s="13">
        <f t="shared" si="81"/>
        <v>21750000</v>
      </c>
      <c r="N196" s="13">
        <f t="shared" si="81"/>
        <v>21750000</v>
      </c>
      <c r="O196" s="13">
        <f t="shared" si="81"/>
        <v>21750000</v>
      </c>
      <c r="P196" s="13">
        <f t="shared" si="81"/>
        <v>21750000</v>
      </c>
      <c r="Q196" s="13">
        <f t="shared" si="81"/>
        <v>21750000</v>
      </c>
      <c r="R196" s="13">
        <f t="shared" si="81"/>
        <v>21750000</v>
      </c>
      <c r="S196" s="13">
        <f t="shared" si="81"/>
        <v>21750000</v>
      </c>
      <c r="T196" s="13">
        <f t="shared" si="81"/>
        <v>21750000</v>
      </c>
      <c r="U196" s="13">
        <f t="shared" si="81"/>
        <v>21750000</v>
      </c>
      <c r="V196" s="13">
        <f t="shared" si="81"/>
        <v>21750000</v>
      </c>
      <c r="W196" s="13">
        <f t="shared" si="81"/>
        <v>21750000</v>
      </c>
      <c r="X196" s="13">
        <f t="shared" si="81"/>
        <v>21750000</v>
      </c>
      <c r="Y196" s="13">
        <f t="shared" si="81"/>
        <v>21750000</v>
      </c>
      <c r="Z196" s="13">
        <f t="shared" si="81"/>
        <v>21750000</v>
      </c>
      <c r="AA196" s="13">
        <f t="shared" si="81"/>
        <v>21750000</v>
      </c>
      <c r="AB196" s="13">
        <f t="shared" si="81"/>
        <v>21750000</v>
      </c>
      <c r="AC196" s="13">
        <f t="shared" si="81"/>
        <v>21750000</v>
      </c>
      <c r="AD196" s="13">
        <f t="shared" si="81"/>
        <v>21750000</v>
      </c>
      <c r="AE196" s="13">
        <f t="shared" si="81"/>
        <v>0</v>
      </c>
      <c r="AF196" s="13">
        <f t="shared" si="81"/>
        <v>0</v>
      </c>
      <c r="AG196" s="13">
        <f t="shared" si="81"/>
        <v>0</v>
      </c>
      <c r="AH196" s="13">
        <f t="shared" si="81"/>
        <v>0</v>
      </c>
      <c r="AI196" s="13">
        <f t="shared" si="81"/>
        <v>0</v>
      </c>
      <c r="AJ196" s="13">
        <f t="shared" si="81"/>
        <v>0</v>
      </c>
      <c r="AK196" s="13">
        <f t="shared" si="81"/>
        <v>0</v>
      </c>
      <c r="AL196" s="13">
        <f t="shared" si="81"/>
        <v>0</v>
      </c>
    </row>
    <row r="197" spans="1:38" x14ac:dyDescent="0.25">
      <c r="A197" s="19"/>
      <c r="B197" s="12" t="s">
        <v>103</v>
      </c>
      <c r="C197" s="12"/>
      <c r="D197" s="12"/>
      <c r="E197" s="12"/>
      <c r="F197" s="13">
        <f t="shared" ref="F197:AL197" si="82">MAX(0,$E74*F74*1000000)</f>
        <v>0</v>
      </c>
      <c r="G197" s="13">
        <f t="shared" si="82"/>
        <v>0</v>
      </c>
      <c r="H197" s="13">
        <f t="shared" si="82"/>
        <v>0</v>
      </c>
      <c r="I197" s="13">
        <f t="shared" si="82"/>
        <v>21000000</v>
      </c>
      <c r="J197" s="13">
        <f t="shared" si="82"/>
        <v>21000000</v>
      </c>
      <c r="K197" s="13">
        <f t="shared" si="82"/>
        <v>21000000</v>
      </c>
      <c r="L197" s="13">
        <f t="shared" si="82"/>
        <v>21000000</v>
      </c>
      <c r="M197" s="13">
        <f t="shared" si="82"/>
        <v>21000000</v>
      </c>
      <c r="N197" s="13">
        <f t="shared" si="82"/>
        <v>21000000</v>
      </c>
      <c r="O197" s="13">
        <f t="shared" si="82"/>
        <v>21000000</v>
      </c>
      <c r="P197" s="13">
        <f t="shared" si="82"/>
        <v>21000000</v>
      </c>
      <c r="Q197" s="13">
        <f t="shared" si="82"/>
        <v>21000000</v>
      </c>
      <c r="R197" s="13">
        <f t="shared" si="82"/>
        <v>21000000</v>
      </c>
      <c r="S197" s="13">
        <f t="shared" si="82"/>
        <v>0</v>
      </c>
      <c r="T197" s="13">
        <f t="shared" si="82"/>
        <v>0</v>
      </c>
      <c r="U197" s="13">
        <f t="shared" si="82"/>
        <v>0</v>
      </c>
      <c r="V197" s="13">
        <f t="shared" si="82"/>
        <v>0</v>
      </c>
      <c r="W197" s="13">
        <f t="shared" si="82"/>
        <v>0</v>
      </c>
      <c r="X197" s="13">
        <f t="shared" si="82"/>
        <v>0</v>
      </c>
      <c r="Y197" s="13">
        <f t="shared" si="82"/>
        <v>0</v>
      </c>
      <c r="Z197" s="13">
        <f t="shared" si="82"/>
        <v>0</v>
      </c>
      <c r="AA197" s="13">
        <f t="shared" si="82"/>
        <v>0</v>
      </c>
      <c r="AB197" s="13">
        <f t="shared" si="82"/>
        <v>0</v>
      </c>
      <c r="AC197" s="13">
        <f t="shared" si="82"/>
        <v>0</v>
      </c>
      <c r="AD197" s="13">
        <f t="shared" si="82"/>
        <v>0</v>
      </c>
      <c r="AE197" s="13">
        <f t="shared" si="82"/>
        <v>0</v>
      </c>
      <c r="AF197" s="13">
        <f t="shared" si="82"/>
        <v>0</v>
      </c>
      <c r="AG197" s="13">
        <f t="shared" si="82"/>
        <v>0</v>
      </c>
      <c r="AH197" s="13">
        <f t="shared" si="82"/>
        <v>0</v>
      </c>
      <c r="AI197" s="13">
        <f t="shared" si="82"/>
        <v>0</v>
      </c>
      <c r="AJ197" s="13">
        <f t="shared" si="82"/>
        <v>0</v>
      </c>
      <c r="AK197" s="13">
        <f t="shared" si="82"/>
        <v>0</v>
      </c>
      <c r="AL197" s="13">
        <f t="shared" si="82"/>
        <v>0</v>
      </c>
    </row>
    <row r="198" spans="1:38" x14ac:dyDescent="0.25">
      <c r="A198" s="19"/>
      <c r="B198" s="12" t="s">
        <v>104</v>
      </c>
      <c r="C198" s="12"/>
      <c r="D198" s="12"/>
      <c r="E198" s="12"/>
      <c r="F198" s="13">
        <f t="shared" ref="F198:AL198" si="83">MAX(0,$E75*F75*1000000)</f>
        <v>0</v>
      </c>
      <c r="G198" s="13">
        <f t="shared" si="83"/>
        <v>0</v>
      </c>
      <c r="H198" s="13">
        <f t="shared" si="83"/>
        <v>0</v>
      </c>
      <c r="I198" s="13">
        <f t="shared" si="83"/>
        <v>27375000</v>
      </c>
      <c r="J198" s="13">
        <f t="shared" si="83"/>
        <v>27375000</v>
      </c>
      <c r="K198" s="13">
        <f t="shared" si="83"/>
        <v>27375000</v>
      </c>
      <c r="L198" s="13">
        <f t="shared" si="83"/>
        <v>27375000</v>
      </c>
      <c r="M198" s="13">
        <f t="shared" si="83"/>
        <v>27375000</v>
      </c>
      <c r="N198" s="13">
        <f t="shared" si="83"/>
        <v>27375000</v>
      </c>
      <c r="O198" s="13">
        <f t="shared" si="83"/>
        <v>27375000</v>
      </c>
      <c r="P198" s="13">
        <f t="shared" si="83"/>
        <v>27375000</v>
      </c>
      <c r="Q198" s="13">
        <f t="shared" si="83"/>
        <v>27375000</v>
      </c>
      <c r="R198" s="13">
        <f t="shared" si="83"/>
        <v>27375000</v>
      </c>
      <c r="S198" s="13">
        <f t="shared" si="83"/>
        <v>27375000</v>
      </c>
      <c r="T198" s="13">
        <f t="shared" si="83"/>
        <v>27375000</v>
      </c>
      <c r="U198" s="13">
        <f t="shared" si="83"/>
        <v>27375000</v>
      </c>
      <c r="V198" s="13">
        <f t="shared" si="83"/>
        <v>27375000</v>
      </c>
      <c r="W198" s="13">
        <f t="shared" si="83"/>
        <v>27375000</v>
      </c>
      <c r="X198" s="13">
        <f t="shared" si="83"/>
        <v>27375000</v>
      </c>
      <c r="Y198" s="13">
        <f t="shared" si="83"/>
        <v>27375000</v>
      </c>
      <c r="Z198" s="13">
        <f t="shared" si="83"/>
        <v>27375000</v>
      </c>
      <c r="AA198" s="13">
        <f t="shared" si="83"/>
        <v>0</v>
      </c>
      <c r="AB198" s="13">
        <f t="shared" si="83"/>
        <v>0</v>
      </c>
      <c r="AC198" s="13">
        <f t="shared" si="83"/>
        <v>0</v>
      </c>
      <c r="AD198" s="13">
        <f t="shared" si="83"/>
        <v>0</v>
      </c>
      <c r="AE198" s="13">
        <f t="shared" si="83"/>
        <v>0</v>
      </c>
      <c r="AF198" s="13">
        <f t="shared" si="83"/>
        <v>0</v>
      </c>
      <c r="AG198" s="13">
        <f t="shared" si="83"/>
        <v>0</v>
      </c>
      <c r="AH198" s="13">
        <f t="shared" si="83"/>
        <v>0</v>
      </c>
      <c r="AI198" s="13">
        <f t="shared" si="83"/>
        <v>0</v>
      </c>
      <c r="AJ198" s="13">
        <f t="shared" si="83"/>
        <v>0</v>
      </c>
      <c r="AK198" s="13">
        <f t="shared" si="83"/>
        <v>0</v>
      </c>
      <c r="AL198" s="13">
        <f t="shared" si="83"/>
        <v>0</v>
      </c>
    </row>
    <row r="199" spans="1:38" x14ac:dyDescent="0.25">
      <c r="A199" s="19"/>
      <c r="B199" s="12" t="s">
        <v>105</v>
      </c>
      <c r="C199" s="12"/>
      <c r="D199" s="12"/>
      <c r="E199" s="12"/>
      <c r="F199" s="13">
        <f t="shared" ref="F199:AL199" si="84">MAX(0,$E76*F76*1000000)</f>
        <v>0</v>
      </c>
      <c r="G199" s="13">
        <f t="shared" si="84"/>
        <v>0</v>
      </c>
      <c r="H199" s="13">
        <f t="shared" si="84"/>
        <v>0</v>
      </c>
      <c r="I199" s="13">
        <f t="shared" si="84"/>
        <v>0</v>
      </c>
      <c r="J199" s="13">
        <f t="shared" si="84"/>
        <v>106000000</v>
      </c>
      <c r="K199" s="13">
        <f t="shared" si="84"/>
        <v>106000000</v>
      </c>
      <c r="L199" s="13">
        <f t="shared" si="84"/>
        <v>106000000</v>
      </c>
      <c r="M199" s="13">
        <f t="shared" si="84"/>
        <v>106000000</v>
      </c>
      <c r="N199" s="13">
        <f t="shared" si="84"/>
        <v>106000000</v>
      </c>
      <c r="O199" s="13">
        <f t="shared" si="84"/>
        <v>106000000</v>
      </c>
      <c r="P199" s="13">
        <f t="shared" si="84"/>
        <v>106000000</v>
      </c>
      <c r="Q199" s="13">
        <f t="shared" si="84"/>
        <v>106000000</v>
      </c>
      <c r="R199" s="13">
        <f t="shared" si="84"/>
        <v>106000000</v>
      </c>
      <c r="S199" s="13">
        <f t="shared" si="84"/>
        <v>106000000</v>
      </c>
      <c r="T199" s="13">
        <f t="shared" si="84"/>
        <v>106000000</v>
      </c>
      <c r="U199" s="13">
        <f t="shared" si="84"/>
        <v>106000000</v>
      </c>
      <c r="V199" s="13">
        <f t="shared" si="84"/>
        <v>106000000</v>
      </c>
      <c r="W199" s="13">
        <f t="shared" si="84"/>
        <v>106000000</v>
      </c>
      <c r="X199" s="13">
        <f t="shared" si="84"/>
        <v>106000000</v>
      </c>
      <c r="Y199" s="13">
        <f t="shared" si="84"/>
        <v>106000000</v>
      </c>
      <c r="Z199" s="13">
        <f t="shared" si="84"/>
        <v>106000000</v>
      </c>
      <c r="AA199" s="13">
        <f t="shared" si="84"/>
        <v>106000000</v>
      </c>
      <c r="AB199" s="13">
        <f t="shared" si="84"/>
        <v>106000000</v>
      </c>
      <c r="AC199" s="13">
        <f t="shared" si="84"/>
        <v>106000000</v>
      </c>
      <c r="AD199" s="13">
        <f t="shared" si="84"/>
        <v>106000000</v>
      </c>
      <c r="AE199" s="13">
        <f t="shared" si="84"/>
        <v>0</v>
      </c>
      <c r="AF199" s="13">
        <f t="shared" si="84"/>
        <v>0</v>
      </c>
      <c r="AG199" s="13">
        <f t="shared" si="84"/>
        <v>0</v>
      </c>
      <c r="AH199" s="13">
        <f t="shared" si="84"/>
        <v>0</v>
      </c>
      <c r="AI199" s="13">
        <f t="shared" si="84"/>
        <v>0</v>
      </c>
      <c r="AJ199" s="13">
        <f t="shared" si="84"/>
        <v>0</v>
      </c>
      <c r="AK199" s="13">
        <f t="shared" si="84"/>
        <v>0</v>
      </c>
      <c r="AL199" s="13">
        <f t="shared" si="84"/>
        <v>0</v>
      </c>
    </row>
    <row r="200" spans="1:38" x14ac:dyDescent="0.25">
      <c r="A200" s="19"/>
      <c r="B200" s="12" t="s">
        <v>106</v>
      </c>
      <c r="C200" s="12"/>
      <c r="D200" s="12"/>
      <c r="E200" s="12"/>
      <c r="F200" s="13">
        <f t="shared" ref="F200:AL200" si="85">MAX(0,$E77*F77*1000000)</f>
        <v>0</v>
      </c>
      <c r="G200" s="13">
        <f t="shared" si="85"/>
        <v>0</v>
      </c>
      <c r="H200" s="13">
        <f t="shared" si="85"/>
        <v>0</v>
      </c>
      <c r="I200" s="13">
        <f t="shared" si="85"/>
        <v>0</v>
      </c>
      <c r="J200" s="13">
        <f t="shared" si="85"/>
        <v>0</v>
      </c>
      <c r="K200" s="13">
        <f t="shared" si="85"/>
        <v>0</v>
      </c>
      <c r="L200" s="13">
        <f t="shared" si="85"/>
        <v>0</v>
      </c>
      <c r="M200" s="13">
        <f t="shared" si="85"/>
        <v>0</v>
      </c>
      <c r="N200" s="13">
        <f t="shared" si="85"/>
        <v>0</v>
      </c>
      <c r="O200" s="13">
        <f t="shared" si="85"/>
        <v>0</v>
      </c>
      <c r="P200" s="13">
        <f t="shared" si="85"/>
        <v>0</v>
      </c>
      <c r="Q200" s="13">
        <f t="shared" si="85"/>
        <v>0</v>
      </c>
      <c r="R200" s="13">
        <f t="shared" si="85"/>
        <v>0</v>
      </c>
      <c r="S200" s="13">
        <f t="shared" si="85"/>
        <v>0</v>
      </c>
      <c r="T200" s="13">
        <f t="shared" si="85"/>
        <v>0</v>
      </c>
      <c r="U200" s="13">
        <f t="shared" si="85"/>
        <v>0</v>
      </c>
      <c r="V200" s="13">
        <f t="shared" si="85"/>
        <v>0</v>
      </c>
      <c r="W200" s="13">
        <f t="shared" si="85"/>
        <v>0</v>
      </c>
      <c r="X200" s="13">
        <f t="shared" si="85"/>
        <v>0</v>
      </c>
      <c r="Y200" s="13">
        <f t="shared" si="85"/>
        <v>0</v>
      </c>
      <c r="Z200" s="13">
        <f t="shared" si="85"/>
        <v>0</v>
      </c>
      <c r="AA200" s="13">
        <f t="shared" si="85"/>
        <v>0</v>
      </c>
      <c r="AB200" s="13">
        <f t="shared" si="85"/>
        <v>0</v>
      </c>
      <c r="AC200" s="13">
        <f t="shared" si="85"/>
        <v>0</v>
      </c>
      <c r="AD200" s="13">
        <f t="shared" si="85"/>
        <v>0</v>
      </c>
      <c r="AE200" s="13">
        <f t="shared" si="85"/>
        <v>0</v>
      </c>
      <c r="AF200" s="13">
        <f t="shared" si="85"/>
        <v>0</v>
      </c>
      <c r="AG200" s="13">
        <f t="shared" si="85"/>
        <v>0</v>
      </c>
      <c r="AH200" s="13">
        <f t="shared" si="85"/>
        <v>0</v>
      </c>
      <c r="AI200" s="13">
        <f t="shared" si="85"/>
        <v>0</v>
      </c>
      <c r="AJ200" s="13">
        <f t="shared" si="85"/>
        <v>0</v>
      </c>
      <c r="AK200" s="13">
        <f t="shared" si="85"/>
        <v>0</v>
      </c>
      <c r="AL200" s="13">
        <f t="shared" si="85"/>
        <v>0</v>
      </c>
    </row>
    <row r="201" spans="1:38" x14ac:dyDescent="0.25">
      <c r="A201" s="19"/>
      <c r="B201" s="12"/>
      <c r="C201" s="12"/>
      <c r="D201" s="12"/>
      <c r="E201" s="12"/>
      <c r="F201" s="14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</row>
    <row r="202" spans="1:38" x14ac:dyDescent="0.25">
      <c r="A202" s="19" t="s">
        <v>137</v>
      </c>
      <c r="B202" s="12"/>
      <c r="C202" s="12"/>
      <c r="D202" s="12"/>
      <c r="E202" s="12"/>
      <c r="F202" s="13">
        <f>SUM(F187:F200)</f>
        <v>36250000</v>
      </c>
      <c r="G202" s="13">
        <f>SUM(G187:G200)</f>
        <v>93400000</v>
      </c>
      <c r="H202" s="13">
        <f t="shared" ref="H202:I202" si="86">SUM(H187:H200)</f>
        <v>183025000</v>
      </c>
      <c r="I202" s="13">
        <f t="shared" si="86"/>
        <v>231400000</v>
      </c>
      <c r="J202" s="13">
        <f t="shared" ref="J202:O202" si="87">SUM(J187:J200)</f>
        <v>337400000</v>
      </c>
      <c r="K202" s="13">
        <f t="shared" si="87"/>
        <v>337400000</v>
      </c>
      <c r="L202" s="13">
        <f t="shared" si="87"/>
        <v>337400000</v>
      </c>
      <c r="M202" s="13">
        <f t="shared" si="87"/>
        <v>337400000</v>
      </c>
      <c r="N202" s="13">
        <f t="shared" si="87"/>
        <v>326900000</v>
      </c>
      <c r="O202" s="13">
        <f t="shared" si="87"/>
        <v>326900000</v>
      </c>
      <c r="P202" s="13">
        <f t="shared" ref="P202:AG202" si="88">SUM(P187:P200)</f>
        <v>310900000</v>
      </c>
      <c r="Q202" s="13">
        <f t="shared" si="88"/>
        <v>310900000</v>
      </c>
      <c r="R202" s="13">
        <f t="shared" si="88"/>
        <v>294900000</v>
      </c>
      <c r="S202" s="13">
        <f t="shared" si="88"/>
        <v>273900000</v>
      </c>
      <c r="T202" s="13">
        <f t="shared" si="88"/>
        <v>273900000</v>
      </c>
      <c r="U202" s="13">
        <f t="shared" si="88"/>
        <v>250525000</v>
      </c>
      <c r="V202" s="13">
        <f t="shared" si="88"/>
        <v>250525000</v>
      </c>
      <c r="W202" s="13">
        <f t="shared" si="88"/>
        <v>250525000</v>
      </c>
      <c r="X202" s="13">
        <f t="shared" si="88"/>
        <v>250525000</v>
      </c>
      <c r="Y202" s="13">
        <f t="shared" si="88"/>
        <v>229775000</v>
      </c>
      <c r="Z202" s="13">
        <f t="shared" si="88"/>
        <v>229775000</v>
      </c>
      <c r="AA202" s="13">
        <f t="shared" si="88"/>
        <v>202400000</v>
      </c>
      <c r="AB202" s="13">
        <f t="shared" si="88"/>
        <v>202400000</v>
      </c>
      <c r="AC202" s="13">
        <f t="shared" si="88"/>
        <v>178650000</v>
      </c>
      <c r="AD202" s="13">
        <f t="shared" si="88"/>
        <v>178650000</v>
      </c>
      <c r="AE202" s="13">
        <f t="shared" si="88"/>
        <v>50900000</v>
      </c>
      <c r="AF202" s="13">
        <f t="shared" si="88"/>
        <v>50900000</v>
      </c>
      <c r="AG202" s="13">
        <f t="shared" si="88"/>
        <v>50900000</v>
      </c>
      <c r="AH202" s="13">
        <f t="shared" ref="AH202:AL202" si="89">SUM(AH187:AH200)</f>
        <v>50900000</v>
      </c>
      <c r="AI202" s="13">
        <f t="shared" si="89"/>
        <v>50900000</v>
      </c>
      <c r="AJ202" s="13">
        <f t="shared" si="89"/>
        <v>0</v>
      </c>
      <c r="AK202" s="13">
        <f t="shared" si="89"/>
        <v>0</v>
      </c>
      <c r="AL202" s="13">
        <f t="shared" si="89"/>
        <v>0</v>
      </c>
    </row>
    <row r="203" spans="1:38" x14ac:dyDescent="0.25">
      <c r="A203" s="19"/>
      <c r="B203" s="12"/>
      <c r="C203" s="12"/>
      <c r="D203" s="12"/>
      <c r="E203" s="12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</row>
    <row r="204" spans="1:38" x14ac:dyDescent="0.25">
      <c r="A204" s="19" t="s">
        <v>124</v>
      </c>
      <c r="B204" s="12"/>
      <c r="C204" s="12"/>
      <c r="D204" s="12"/>
      <c r="E204" s="12"/>
      <c r="F204" s="13">
        <f t="shared" ref="F204:AJ204" si="90">F97*1000000</f>
        <v>0</v>
      </c>
      <c r="G204" s="13">
        <f t="shared" si="90"/>
        <v>0</v>
      </c>
      <c r="H204" s="13">
        <f t="shared" si="90"/>
        <v>0</v>
      </c>
      <c r="I204" s="13">
        <f t="shared" si="90"/>
        <v>0</v>
      </c>
      <c r="J204" s="13">
        <f t="shared" si="90"/>
        <v>108490000</v>
      </c>
      <c r="K204" s="13">
        <f t="shared" si="90"/>
        <v>108490000</v>
      </c>
      <c r="L204" s="13">
        <f t="shared" si="90"/>
        <v>97640999.999999985</v>
      </c>
      <c r="M204" s="13">
        <f t="shared" si="90"/>
        <v>86791999.999999985</v>
      </c>
      <c r="N204" s="13">
        <f t="shared" si="90"/>
        <v>75942999.999999985</v>
      </c>
      <c r="O204" s="13">
        <f t="shared" si="90"/>
        <v>65093999.999999978</v>
      </c>
      <c r="P204" s="13">
        <f t="shared" si="90"/>
        <v>54244999.999999978</v>
      </c>
      <c r="Q204" s="13">
        <f t="shared" si="90"/>
        <v>43395999.999999978</v>
      </c>
      <c r="R204" s="13">
        <f t="shared" si="90"/>
        <v>32546999.999999981</v>
      </c>
      <c r="S204" s="13">
        <f t="shared" si="90"/>
        <v>21697999.999999981</v>
      </c>
      <c r="T204" s="13">
        <f t="shared" si="90"/>
        <v>10848999.999999981</v>
      </c>
      <c r="U204" s="13">
        <f t="shared" si="90"/>
        <v>0</v>
      </c>
      <c r="V204" s="13">
        <f t="shared" si="90"/>
        <v>0</v>
      </c>
      <c r="W204" s="13">
        <f t="shared" si="90"/>
        <v>0</v>
      </c>
      <c r="X204" s="13">
        <f t="shared" si="90"/>
        <v>0</v>
      </c>
      <c r="Y204" s="13">
        <f t="shared" si="90"/>
        <v>0</v>
      </c>
      <c r="Z204" s="13">
        <f t="shared" si="90"/>
        <v>0</v>
      </c>
      <c r="AA204" s="13">
        <f t="shared" si="90"/>
        <v>0</v>
      </c>
      <c r="AB204" s="13">
        <f t="shared" si="90"/>
        <v>0</v>
      </c>
      <c r="AC204" s="13">
        <f t="shared" si="90"/>
        <v>0</v>
      </c>
      <c r="AD204" s="13">
        <f t="shared" si="90"/>
        <v>0</v>
      </c>
      <c r="AE204" s="13">
        <f t="shared" si="90"/>
        <v>0</v>
      </c>
      <c r="AF204" s="13">
        <f t="shared" si="90"/>
        <v>0</v>
      </c>
      <c r="AG204" s="13">
        <f t="shared" si="90"/>
        <v>0</v>
      </c>
      <c r="AH204" s="13">
        <f t="shared" si="90"/>
        <v>0</v>
      </c>
      <c r="AI204" s="13">
        <f t="shared" si="90"/>
        <v>0</v>
      </c>
      <c r="AJ204" s="13">
        <f t="shared" si="90"/>
        <v>0</v>
      </c>
      <c r="AK204" s="13"/>
      <c r="AL204" s="13"/>
    </row>
    <row r="205" spans="1:38" x14ac:dyDescent="0.25">
      <c r="A205" s="19"/>
      <c r="B205" s="12"/>
      <c r="C205" s="12"/>
      <c r="D205" s="12"/>
      <c r="E205" s="12"/>
      <c r="F205" s="14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</row>
    <row r="206" spans="1:38" x14ac:dyDescent="0.25">
      <c r="A206" s="19" t="s">
        <v>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</row>
    <row r="207" spans="1:38" x14ac:dyDescent="0.25">
      <c r="A207" s="19" t="s">
        <v>70</v>
      </c>
      <c r="B207" s="12"/>
      <c r="C207" s="12"/>
      <c r="D207" s="12"/>
      <c r="E207" s="12"/>
      <c r="F207" s="13">
        <f t="shared" ref="F207:AJ207" si="91">F84*1000000</f>
        <v>0</v>
      </c>
      <c r="G207" s="13">
        <f t="shared" si="91"/>
        <v>0</v>
      </c>
      <c r="H207" s="13">
        <f t="shared" si="91"/>
        <v>0</v>
      </c>
      <c r="I207" s="13">
        <f t="shared" si="91"/>
        <v>0</v>
      </c>
      <c r="J207" s="13">
        <f t="shared" si="91"/>
        <v>200000000</v>
      </c>
      <c r="K207" s="13">
        <f t="shared" si="91"/>
        <v>200000000</v>
      </c>
      <c r="L207" s="13">
        <f t="shared" si="91"/>
        <v>200000000</v>
      </c>
      <c r="M207" s="13">
        <f t="shared" si="91"/>
        <v>200000000</v>
      </c>
      <c r="N207" s="13">
        <f t="shared" si="91"/>
        <v>200000000</v>
      </c>
      <c r="O207" s="13">
        <f t="shared" si="91"/>
        <v>200000000</v>
      </c>
      <c r="P207" s="13">
        <f t="shared" si="91"/>
        <v>200000000</v>
      </c>
      <c r="Q207" s="13">
        <f t="shared" si="91"/>
        <v>200000000</v>
      </c>
      <c r="R207" s="13">
        <f t="shared" si="91"/>
        <v>200000000</v>
      </c>
      <c r="S207" s="13">
        <f t="shared" si="91"/>
        <v>200000000</v>
      </c>
      <c r="T207" s="13">
        <f t="shared" si="91"/>
        <v>200000000</v>
      </c>
      <c r="U207" s="13">
        <f t="shared" si="91"/>
        <v>200000000</v>
      </c>
      <c r="V207" s="13">
        <f t="shared" si="91"/>
        <v>250000000</v>
      </c>
      <c r="W207" s="13">
        <f t="shared" si="91"/>
        <v>250000000</v>
      </c>
      <c r="X207" s="13">
        <f t="shared" si="91"/>
        <v>250000000</v>
      </c>
      <c r="Y207" s="13">
        <f t="shared" si="91"/>
        <v>250000000</v>
      </c>
      <c r="Z207" s="13">
        <f t="shared" si="91"/>
        <v>400000000</v>
      </c>
      <c r="AA207" s="13">
        <f t="shared" si="91"/>
        <v>500000000</v>
      </c>
      <c r="AB207" s="13">
        <f t="shared" si="91"/>
        <v>500000000</v>
      </c>
      <c r="AC207" s="13">
        <f t="shared" si="91"/>
        <v>500000000</v>
      </c>
      <c r="AD207" s="13">
        <f t="shared" si="91"/>
        <v>500000000</v>
      </c>
      <c r="AE207" s="13">
        <f t="shared" si="91"/>
        <v>600000000</v>
      </c>
      <c r="AF207" s="13">
        <f t="shared" si="91"/>
        <v>600000000</v>
      </c>
      <c r="AG207" s="13">
        <f t="shared" si="91"/>
        <v>500000000</v>
      </c>
      <c r="AH207" s="13">
        <f t="shared" si="91"/>
        <v>500000000</v>
      </c>
      <c r="AI207" s="13">
        <f t="shared" si="91"/>
        <v>500000000</v>
      </c>
      <c r="AJ207" s="13">
        <f t="shared" si="91"/>
        <v>500000000</v>
      </c>
      <c r="AK207" s="13" t="s">
        <v>8</v>
      </c>
      <c r="AL207" s="12"/>
    </row>
    <row r="208" spans="1:38" x14ac:dyDescent="0.25">
      <c r="A208" s="19" t="s">
        <v>16</v>
      </c>
      <c r="B208" s="12"/>
      <c r="C208" s="12"/>
      <c r="D208" s="12"/>
      <c r="E208" s="12"/>
      <c r="F208" s="13">
        <f t="shared" ref="F208:AJ208" si="92">F99*1000000</f>
        <v>0</v>
      </c>
      <c r="G208" s="13">
        <f t="shared" si="92"/>
        <v>0</v>
      </c>
      <c r="H208" s="13">
        <f t="shared" si="92"/>
        <v>0</v>
      </c>
      <c r="I208" s="13">
        <f t="shared" si="92"/>
        <v>0</v>
      </c>
      <c r="J208" s="13">
        <f t="shared" si="92"/>
        <v>0</v>
      </c>
      <c r="K208" s="13">
        <f t="shared" si="92"/>
        <v>114200000</v>
      </c>
      <c r="L208" s="13">
        <f t="shared" si="92"/>
        <v>114200000</v>
      </c>
      <c r="M208" s="13">
        <f t="shared" si="92"/>
        <v>114200000</v>
      </c>
      <c r="N208" s="13">
        <f t="shared" si="92"/>
        <v>114200000</v>
      </c>
      <c r="O208" s="13">
        <f t="shared" si="92"/>
        <v>114200000</v>
      </c>
      <c r="P208" s="13">
        <f t="shared" si="92"/>
        <v>114200000</v>
      </c>
      <c r="Q208" s="13">
        <f t="shared" si="92"/>
        <v>114200000</v>
      </c>
      <c r="R208" s="13">
        <f t="shared" si="92"/>
        <v>114200000</v>
      </c>
      <c r="S208" s="13">
        <f t="shared" si="92"/>
        <v>114200000</v>
      </c>
      <c r="T208" s="13">
        <f t="shared" si="92"/>
        <v>114200000</v>
      </c>
      <c r="U208" s="13">
        <f t="shared" si="92"/>
        <v>0</v>
      </c>
      <c r="V208" s="13">
        <f t="shared" si="92"/>
        <v>0</v>
      </c>
      <c r="W208" s="13">
        <f t="shared" si="92"/>
        <v>0</v>
      </c>
      <c r="X208" s="13">
        <f t="shared" si="92"/>
        <v>0</v>
      </c>
      <c r="Y208" s="13">
        <f t="shared" si="92"/>
        <v>0</v>
      </c>
      <c r="Z208" s="13">
        <f t="shared" si="92"/>
        <v>0</v>
      </c>
      <c r="AA208" s="13">
        <f t="shared" si="92"/>
        <v>0</v>
      </c>
      <c r="AB208" s="13">
        <f t="shared" si="92"/>
        <v>0</v>
      </c>
      <c r="AC208" s="13">
        <f t="shared" si="92"/>
        <v>0</v>
      </c>
      <c r="AD208" s="13">
        <f t="shared" si="92"/>
        <v>0</v>
      </c>
      <c r="AE208" s="13">
        <f t="shared" si="92"/>
        <v>0</v>
      </c>
      <c r="AF208" s="13">
        <f t="shared" si="92"/>
        <v>0</v>
      </c>
      <c r="AG208" s="13">
        <f t="shared" si="92"/>
        <v>0</v>
      </c>
      <c r="AH208" s="13">
        <f t="shared" si="92"/>
        <v>0</v>
      </c>
      <c r="AI208" s="13">
        <f t="shared" si="92"/>
        <v>0</v>
      </c>
      <c r="AJ208" s="13">
        <f t="shared" si="92"/>
        <v>0</v>
      </c>
      <c r="AK208" s="12"/>
      <c r="AL208" s="12"/>
    </row>
    <row r="209" spans="1:38" x14ac:dyDescent="0.25">
      <c r="A209" s="19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</row>
    <row r="210" spans="1:38" x14ac:dyDescent="0.25">
      <c r="A210" s="19" t="s">
        <v>125</v>
      </c>
      <c r="B210" s="12"/>
      <c r="C210" s="12"/>
      <c r="D210" s="12"/>
      <c r="E210" s="12"/>
      <c r="F210" s="13">
        <f>SUM(F202:F208)</f>
        <v>36250000</v>
      </c>
      <c r="G210" s="13">
        <f t="shared" ref="G210:AJ210" si="93">SUM(G202:G208)</f>
        <v>93400000</v>
      </c>
      <c r="H210" s="13">
        <f t="shared" si="93"/>
        <v>183025000</v>
      </c>
      <c r="I210" s="13">
        <f t="shared" si="93"/>
        <v>231400000</v>
      </c>
      <c r="J210" s="13">
        <f t="shared" si="93"/>
        <v>645890000</v>
      </c>
      <c r="K210" s="13">
        <f t="shared" si="93"/>
        <v>760090000</v>
      </c>
      <c r="L210" s="13">
        <f t="shared" si="93"/>
        <v>749241000</v>
      </c>
      <c r="M210" s="13">
        <f t="shared" si="93"/>
        <v>738392000</v>
      </c>
      <c r="N210" s="13">
        <f t="shared" si="93"/>
        <v>717043000</v>
      </c>
      <c r="O210" s="13">
        <f t="shared" si="93"/>
        <v>706194000</v>
      </c>
      <c r="P210" s="13">
        <f t="shared" si="93"/>
        <v>679345000</v>
      </c>
      <c r="Q210" s="13">
        <f t="shared" si="93"/>
        <v>668496000</v>
      </c>
      <c r="R210" s="13">
        <f t="shared" si="93"/>
        <v>641647000</v>
      </c>
      <c r="S210" s="13">
        <f t="shared" si="93"/>
        <v>609798000</v>
      </c>
      <c r="T210" s="13">
        <f t="shared" si="93"/>
        <v>598949000</v>
      </c>
      <c r="U210" s="13">
        <f t="shared" si="93"/>
        <v>450525000</v>
      </c>
      <c r="V210" s="13">
        <f t="shared" si="93"/>
        <v>500525000</v>
      </c>
      <c r="W210" s="13">
        <f t="shared" si="93"/>
        <v>500525000</v>
      </c>
      <c r="X210" s="13">
        <f t="shared" si="93"/>
        <v>500525000</v>
      </c>
      <c r="Y210" s="13">
        <f t="shared" si="93"/>
        <v>479775000</v>
      </c>
      <c r="Z210" s="13">
        <f t="shared" si="93"/>
        <v>629775000</v>
      </c>
      <c r="AA210" s="13">
        <f t="shared" si="93"/>
        <v>702400000</v>
      </c>
      <c r="AB210" s="13">
        <f t="shared" si="93"/>
        <v>702400000</v>
      </c>
      <c r="AC210" s="13">
        <f t="shared" si="93"/>
        <v>678650000</v>
      </c>
      <c r="AD210" s="13">
        <f t="shared" si="93"/>
        <v>678650000</v>
      </c>
      <c r="AE210" s="13">
        <f t="shared" si="93"/>
        <v>650900000</v>
      </c>
      <c r="AF210" s="13">
        <f t="shared" si="93"/>
        <v>650900000</v>
      </c>
      <c r="AG210" s="13">
        <f t="shared" si="93"/>
        <v>550900000</v>
      </c>
      <c r="AH210" s="13">
        <f t="shared" si="93"/>
        <v>550900000</v>
      </c>
      <c r="AI210" s="13">
        <f t="shared" si="93"/>
        <v>550900000</v>
      </c>
      <c r="AJ210" s="13">
        <f t="shared" si="93"/>
        <v>500000000</v>
      </c>
      <c r="AK210" s="12"/>
      <c r="AL210" s="12"/>
    </row>
    <row r="211" spans="1:38" x14ac:dyDescent="0.25">
      <c r="A211" s="19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</row>
    <row r="212" spans="1:38" x14ac:dyDescent="0.25">
      <c r="A212" s="18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</row>
    <row r="213" spans="1:38" x14ac:dyDescent="0.25">
      <c r="A213" s="19" t="s">
        <v>120</v>
      </c>
      <c r="B213" s="12"/>
      <c r="C213" s="12"/>
      <c r="D213" s="12"/>
      <c r="E213" s="12"/>
      <c r="F213" s="13">
        <f t="shared" ref="F213:AJ213" si="94">F108*1000000</f>
        <v>0</v>
      </c>
      <c r="G213" s="13">
        <f t="shared" si="94"/>
        <v>0</v>
      </c>
      <c r="H213" s="13">
        <f t="shared" si="94"/>
        <v>0</v>
      </c>
      <c r="I213" s="13">
        <f t="shared" si="94"/>
        <v>0</v>
      </c>
      <c r="J213" s="13">
        <f t="shared" si="94"/>
        <v>51500000</v>
      </c>
      <c r="K213" s="13">
        <f t="shared" si="94"/>
        <v>51500000</v>
      </c>
      <c r="L213" s="13">
        <f t="shared" si="94"/>
        <v>51500000</v>
      </c>
      <c r="M213" s="13">
        <f t="shared" si="94"/>
        <v>51500000</v>
      </c>
      <c r="N213" s="13">
        <f t="shared" si="94"/>
        <v>51500000</v>
      </c>
      <c r="O213" s="13">
        <f t="shared" si="94"/>
        <v>51500000</v>
      </c>
      <c r="P213" s="13">
        <f t="shared" si="94"/>
        <v>51500000</v>
      </c>
      <c r="Q213" s="13">
        <f t="shared" si="94"/>
        <v>51500000</v>
      </c>
      <c r="R213" s="13">
        <f t="shared" si="94"/>
        <v>51500000</v>
      </c>
      <c r="S213" s="13">
        <f t="shared" si="94"/>
        <v>51500000</v>
      </c>
      <c r="T213" s="13">
        <f t="shared" si="94"/>
        <v>51500000</v>
      </c>
      <c r="U213" s="13">
        <f t="shared" si="94"/>
        <v>49900000.000000007</v>
      </c>
      <c r="V213" s="13">
        <f t="shared" si="94"/>
        <v>48300000.000000007</v>
      </c>
      <c r="W213" s="13">
        <f t="shared" si="94"/>
        <v>46700000</v>
      </c>
      <c r="X213" s="13">
        <f t="shared" si="94"/>
        <v>45100000</v>
      </c>
      <c r="Y213" s="13">
        <f t="shared" si="94"/>
        <v>43500000</v>
      </c>
      <c r="Z213" s="13">
        <f t="shared" si="94"/>
        <v>41900000.000000007</v>
      </c>
      <c r="AA213" s="13">
        <f t="shared" si="94"/>
        <v>40300000.000000007</v>
      </c>
      <c r="AB213" s="13">
        <f t="shared" si="94"/>
        <v>38700000</v>
      </c>
      <c r="AC213" s="13">
        <f t="shared" si="94"/>
        <v>37100000</v>
      </c>
      <c r="AD213" s="13">
        <f t="shared" si="94"/>
        <v>35500000</v>
      </c>
      <c r="AE213" s="13">
        <f t="shared" si="94"/>
        <v>33900000</v>
      </c>
      <c r="AF213" s="13">
        <f t="shared" si="94"/>
        <v>32300000.000000004</v>
      </c>
      <c r="AG213" s="13">
        <f t="shared" si="94"/>
        <v>30700000.000000004</v>
      </c>
      <c r="AH213" s="13">
        <f t="shared" si="94"/>
        <v>29100000</v>
      </c>
      <c r="AI213" s="13">
        <f t="shared" si="94"/>
        <v>27500000</v>
      </c>
      <c r="AJ213" s="13">
        <f t="shared" si="94"/>
        <v>25900000.000000004</v>
      </c>
      <c r="AK213" s="12"/>
      <c r="AL213" s="12"/>
    </row>
    <row r="214" spans="1:38" x14ac:dyDescent="0.25">
      <c r="A214" s="19" t="s">
        <v>121</v>
      </c>
      <c r="B214" s="12"/>
      <c r="C214" s="12"/>
      <c r="D214" s="12"/>
      <c r="E214" s="12"/>
      <c r="F214" s="13">
        <f t="shared" ref="F214:AJ214" si="95">F110*1000000</f>
        <v>0</v>
      </c>
      <c r="G214" s="13">
        <f t="shared" si="95"/>
        <v>0</v>
      </c>
      <c r="H214" s="13">
        <f t="shared" si="95"/>
        <v>0</v>
      </c>
      <c r="I214" s="13">
        <f t="shared" si="95"/>
        <v>0</v>
      </c>
      <c r="J214" s="13">
        <f t="shared" si="95"/>
        <v>0</v>
      </c>
      <c r="K214" s="13">
        <f t="shared" si="95"/>
        <v>0</v>
      </c>
      <c r="L214" s="13">
        <f t="shared" si="95"/>
        <v>0</v>
      </c>
      <c r="M214" s="13">
        <f t="shared" si="95"/>
        <v>0</v>
      </c>
      <c r="N214" s="13">
        <f t="shared" si="95"/>
        <v>0</v>
      </c>
      <c r="O214" s="13">
        <f t="shared" si="95"/>
        <v>0</v>
      </c>
      <c r="P214" s="13">
        <f t="shared" si="95"/>
        <v>0</v>
      </c>
      <c r="Q214" s="13">
        <f t="shared" si="95"/>
        <v>0</v>
      </c>
      <c r="R214" s="13">
        <f t="shared" si="95"/>
        <v>0</v>
      </c>
      <c r="S214" s="13">
        <f t="shared" si="95"/>
        <v>0</v>
      </c>
      <c r="T214" s="13">
        <f t="shared" si="95"/>
        <v>0</v>
      </c>
      <c r="U214" s="13">
        <f t="shared" si="95"/>
        <v>32000000</v>
      </c>
      <c r="V214" s="13">
        <f t="shared" si="95"/>
        <v>32000000</v>
      </c>
      <c r="W214" s="13">
        <f t="shared" si="95"/>
        <v>32000000</v>
      </c>
      <c r="X214" s="13">
        <f t="shared" si="95"/>
        <v>32000000</v>
      </c>
      <c r="Y214" s="13">
        <f t="shared" si="95"/>
        <v>32000000</v>
      </c>
      <c r="Z214" s="13">
        <f t="shared" si="95"/>
        <v>32000000</v>
      </c>
      <c r="AA214" s="13">
        <f t="shared" si="95"/>
        <v>32000000</v>
      </c>
      <c r="AB214" s="13">
        <f t="shared" si="95"/>
        <v>32000000</v>
      </c>
      <c r="AC214" s="13">
        <f t="shared" si="95"/>
        <v>32000000</v>
      </c>
      <c r="AD214" s="13">
        <f t="shared" si="95"/>
        <v>32000000</v>
      </c>
      <c r="AE214" s="13">
        <f t="shared" si="95"/>
        <v>32000000</v>
      </c>
      <c r="AF214" s="13">
        <f t="shared" si="95"/>
        <v>32000000</v>
      </c>
      <c r="AG214" s="13">
        <f t="shared" si="95"/>
        <v>32000000</v>
      </c>
      <c r="AH214" s="13">
        <f t="shared" si="95"/>
        <v>32000000</v>
      </c>
      <c r="AI214" s="13">
        <f t="shared" si="95"/>
        <v>32000000</v>
      </c>
      <c r="AJ214" s="13">
        <f t="shared" si="95"/>
        <v>32000000</v>
      </c>
      <c r="AK214" s="12"/>
      <c r="AL214" s="12"/>
    </row>
    <row r="215" spans="1:38" x14ac:dyDescent="0.25">
      <c r="A215" s="18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</row>
    <row r="216" spans="1:38" x14ac:dyDescent="0.25">
      <c r="A216" s="18" t="s">
        <v>138</v>
      </c>
      <c r="B216" s="12"/>
      <c r="C216" s="12"/>
      <c r="D216" s="12"/>
      <c r="E216" s="12"/>
      <c r="F216" s="13">
        <f>SUM(F210:F214)</f>
        <v>36250000</v>
      </c>
      <c r="G216" s="13">
        <f t="shared" ref="G216:AJ216" si="96">SUM(G210:G214)</f>
        <v>93400000</v>
      </c>
      <c r="H216" s="13">
        <f t="shared" si="96"/>
        <v>183025000</v>
      </c>
      <c r="I216" s="13">
        <f t="shared" si="96"/>
        <v>231400000</v>
      </c>
      <c r="J216" s="13">
        <f t="shared" si="96"/>
        <v>697390000</v>
      </c>
      <c r="K216" s="13">
        <f t="shared" si="96"/>
        <v>811590000</v>
      </c>
      <c r="L216" s="13">
        <f t="shared" si="96"/>
        <v>800741000</v>
      </c>
      <c r="M216" s="13">
        <f t="shared" si="96"/>
        <v>789892000</v>
      </c>
      <c r="N216" s="13">
        <f t="shared" si="96"/>
        <v>768543000</v>
      </c>
      <c r="O216" s="13">
        <f t="shared" si="96"/>
        <v>757694000</v>
      </c>
      <c r="P216" s="13">
        <f t="shared" si="96"/>
        <v>730845000</v>
      </c>
      <c r="Q216" s="13">
        <f t="shared" si="96"/>
        <v>719996000</v>
      </c>
      <c r="R216" s="13">
        <f t="shared" si="96"/>
        <v>693147000</v>
      </c>
      <c r="S216" s="13">
        <f t="shared" si="96"/>
        <v>661298000</v>
      </c>
      <c r="T216" s="13">
        <f t="shared" si="96"/>
        <v>650449000</v>
      </c>
      <c r="U216" s="13">
        <f t="shared" si="96"/>
        <v>532425000</v>
      </c>
      <c r="V216" s="13">
        <f t="shared" si="96"/>
        <v>580825000</v>
      </c>
      <c r="W216" s="13">
        <f t="shared" si="96"/>
        <v>579225000</v>
      </c>
      <c r="X216" s="13">
        <f t="shared" si="96"/>
        <v>577625000</v>
      </c>
      <c r="Y216" s="13">
        <f t="shared" si="96"/>
        <v>555275000</v>
      </c>
      <c r="Z216" s="13">
        <f t="shared" si="96"/>
        <v>703675000</v>
      </c>
      <c r="AA216" s="13">
        <f t="shared" si="96"/>
        <v>774700000</v>
      </c>
      <c r="AB216" s="13">
        <f t="shared" si="96"/>
        <v>773100000</v>
      </c>
      <c r="AC216" s="13">
        <f t="shared" si="96"/>
        <v>747750000</v>
      </c>
      <c r="AD216" s="13">
        <f t="shared" si="96"/>
        <v>746150000</v>
      </c>
      <c r="AE216" s="13">
        <f t="shared" si="96"/>
        <v>716800000</v>
      </c>
      <c r="AF216" s="13">
        <f t="shared" si="96"/>
        <v>715200000</v>
      </c>
      <c r="AG216" s="13">
        <f t="shared" si="96"/>
        <v>613600000</v>
      </c>
      <c r="AH216" s="13">
        <f t="shared" si="96"/>
        <v>612000000</v>
      </c>
      <c r="AI216" s="13">
        <f t="shared" si="96"/>
        <v>610400000</v>
      </c>
      <c r="AJ216" s="13">
        <f t="shared" si="96"/>
        <v>557900000</v>
      </c>
      <c r="AK216" s="12"/>
      <c r="AL216" s="12"/>
    </row>
    <row r="217" spans="1:38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</row>
    <row r="218" spans="1:38" x14ac:dyDescent="0.25">
      <c r="A218" s="18" t="s">
        <v>37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</row>
    <row r="219" spans="1:38" x14ac:dyDescent="0.25">
      <c r="A219" s="12" t="s">
        <v>2</v>
      </c>
      <c r="B219" s="12"/>
      <c r="C219" s="12"/>
      <c r="D219" s="12"/>
      <c r="E219" s="12"/>
      <c r="F219" s="12"/>
      <c r="G219" s="12"/>
      <c r="H219" s="12"/>
      <c r="I219" s="12"/>
      <c r="J219" s="13">
        <f>(12-E114)/12*K219</f>
        <v>44166277.5</v>
      </c>
      <c r="K219" s="13">
        <f>J119</f>
        <v>264997665</v>
      </c>
      <c r="L219" s="13">
        <f>K219*(1+$D153)</f>
        <v>270297618.30000001</v>
      </c>
      <c r="M219" s="13">
        <f t="shared" ref="M219:AJ219" si="97">L219*(1+$D153)</f>
        <v>275703570.66600001</v>
      </c>
      <c r="N219" s="13">
        <f t="shared" si="97"/>
        <v>281217642.07932001</v>
      </c>
      <c r="O219" s="13">
        <f t="shared" si="97"/>
        <v>286841994.92090642</v>
      </c>
      <c r="P219" s="13">
        <f t="shared" si="97"/>
        <v>292578834.81932455</v>
      </c>
      <c r="Q219" s="13">
        <f t="shared" si="97"/>
        <v>298430411.51571107</v>
      </c>
      <c r="R219" s="13">
        <f t="shared" si="97"/>
        <v>304399019.74602532</v>
      </c>
      <c r="S219" s="13">
        <f t="shared" si="97"/>
        <v>310487000.14094585</v>
      </c>
      <c r="T219" s="13">
        <f t="shared" si="97"/>
        <v>316696740.14376479</v>
      </c>
      <c r="U219" s="13">
        <f t="shared" si="97"/>
        <v>323030674.94664007</v>
      </c>
      <c r="V219" s="13">
        <f t="shared" si="97"/>
        <v>329491288.44557285</v>
      </c>
      <c r="W219" s="13">
        <f t="shared" si="97"/>
        <v>336081114.21448433</v>
      </c>
      <c r="X219" s="13">
        <f t="shared" si="97"/>
        <v>342802736.49877405</v>
      </c>
      <c r="Y219" s="13">
        <f t="shared" si="97"/>
        <v>349658791.22874951</v>
      </c>
      <c r="Z219" s="13">
        <f t="shared" si="97"/>
        <v>356651967.05332452</v>
      </c>
      <c r="AA219" s="13">
        <f t="shared" si="97"/>
        <v>363785006.394391</v>
      </c>
      <c r="AB219" s="13">
        <f t="shared" si="97"/>
        <v>371060706.52227885</v>
      </c>
      <c r="AC219" s="13">
        <f t="shared" si="97"/>
        <v>378481920.65272444</v>
      </c>
      <c r="AD219" s="13">
        <f t="shared" si="97"/>
        <v>386051559.06577891</v>
      </c>
      <c r="AE219" s="13">
        <f t="shared" si="97"/>
        <v>393772590.24709451</v>
      </c>
      <c r="AF219" s="13">
        <f t="shared" si="97"/>
        <v>401648042.0520364</v>
      </c>
      <c r="AG219" s="13">
        <f t="shared" si="97"/>
        <v>409681002.89307714</v>
      </c>
      <c r="AH219" s="13">
        <f t="shared" si="97"/>
        <v>417874622.9509387</v>
      </c>
      <c r="AI219" s="13">
        <f t="shared" si="97"/>
        <v>426232115.40995747</v>
      </c>
      <c r="AJ219" s="13">
        <f t="shared" si="97"/>
        <v>434756757.71815664</v>
      </c>
      <c r="AK219" s="12"/>
      <c r="AL219" s="12"/>
    </row>
    <row r="220" spans="1:38" x14ac:dyDescent="0.25">
      <c r="A220" s="12" t="s">
        <v>152</v>
      </c>
      <c r="B220" s="12"/>
      <c r="C220" s="12"/>
      <c r="D220" s="12"/>
      <c r="E220" s="12"/>
      <c r="F220" s="12"/>
      <c r="G220" s="12"/>
      <c r="H220" s="12"/>
      <c r="I220" s="12"/>
      <c r="J220" s="13">
        <f>C123*1000000</f>
        <v>20000000</v>
      </c>
      <c r="K220" s="13">
        <f>J220</f>
        <v>20000000</v>
      </c>
      <c r="L220" s="13">
        <f t="shared" ref="L220:AJ220" si="98">K220</f>
        <v>20000000</v>
      </c>
      <c r="M220" s="13">
        <f t="shared" si="98"/>
        <v>20000000</v>
      </c>
      <c r="N220" s="13">
        <f t="shared" si="98"/>
        <v>20000000</v>
      </c>
      <c r="O220" s="13">
        <f t="shared" si="98"/>
        <v>20000000</v>
      </c>
      <c r="P220" s="13">
        <f t="shared" si="98"/>
        <v>20000000</v>
      </c>
      <c r="Q220" s="13">
        <f t="shared" si="98"/>
        <v>20000000</v>
      </c>
      <c r="R220" s="13">
        <f t="shared" si="98"/>
        <v>20000000</v>
      </c>
      <c r="S220" s="13">
        <f t="shared" si="98"/>
        <v>20000000</v>
      </c>
      <c r="T220" s="13">
        <f t="shared" si="98"/>
        <v>20000000</v>
      </c>
      <c r="U220" s="13">
        <f t="shared" si="98"/>
        <v>20000000</v>
      </c>
      <c r="V220" s="13">
        <f t="shared" si="98"/>
        <v>20000000</v>
      </c>
      <c r="W220" s="13">
        <f t="shared" si="98"/>
        <v>20000000</v>
      </c>
      <c r="X220" s="13">
        <f t="shared" si="98"/>
        <v>20000000</v>
      </c>
      <c r="Y220" s="13">
        <f t="shared" si="98"/>
        <v>20000000</v>
      </c>
      <c r="Z220" s="13">
        <f t="shared" si="98"/>
        <v>20000000</v>
      </c>
      <c r="AA220" s="13">
        <f t="shared" si="98"/>
        <v>20000000</v>
      </c>
      <c r="AB220" s="13">
        <f t="shared" si="98"/>
        <v>20000000</v>
      </c>
      <c r="AC220" s="13">
        <f t="shared" si="98"/>
        <v>20000000</v>
      </c>
      <c r="AD220" s="13">
        <f t="shared" si="98"/>
        <v>20000000</v>
      </c>
      <c r="AE220" s="13">
        <f t="shared" si="98"/>
        <v>20000000</v>
      </c>
      <c r="AF220" s="13">
        <f t="shared" si="98"/>
        <v>20000000</v>
      </c>
      <c r="AG220" s="13">
        <f t="shared" si="98"/>
        <v>20000000</v>
      </c>
      <c r="AH220" s="13">
        <f t="shared" si="98"/>
        <v>20000000</v>
      </c>
      <c r="AI220" s="13">
        <f t="shared" si="98"/>
        <v>20000000</v>
      </c>
      <c r="AJ220" s="13">
        <f t="shared" si="98"/>
        <v>20000000</v>
      </c>
      <c r="AK220" s="12"/>
      <c r="AL220" s="12"/>
    </row>
    <row r="221" spans="1:38" x14ac:dyDescent="0.25">
      <c r="A221" s="12" t="s">
        <v>156</v>
      </c>
      <c r="B221" s="12"/>
      <c r="C221" s="12"/>
      <c r="D221" s="12"/>
      <c r="E221" s="12"/>
      <c r="F221" s="12"/>
      <c r="G221" s="12"/>
      <c r="H221" s="12"/>
      <c r="I221" s="12"/>
      <c r="J221" s="13">
        <v>0</v>
      </c>
      <c r="K221" s="13"/>
      <c r="L221" s="13"/>
      <c r="M221" s="13"/>
      <c r="N221" s="13">
        <f>C125*1000000</f>
        <v>80000000</v>
      </c>
      <c r="O221" s="13"/>
      <c r="P221" s="13"/>
      <c r="Q221" s="13"/>
      <c r="R221" s="13">
        <f>N221</f>
        <v>80000000</v>
      </c>
      <c r="S221" s="13"/>
      <c r="T221" s="13"/>
      <c r="U221" s="13"/>
      <c r="V221" s="13">
        <f>R221</f>
        <v>80000000</v>
      </c>
      <c r="W221" s="13"/>
      <c r="X221" s="13"/>
      <c r="Y221" s="13"/>
      <c r="Z221" s="13">
        <f>V221</f>
        <v>80000000</v>
      </c>
      <c r="AA221" s="13"/>
      <c r="AB221" s="13"/>
      <c r="AC221" s="13"/>
      <c r="AD221" s="13">
        <f>Z221</f>
        <v>80000000</v>
      </c>
      <c r="AE221" s="13"/>
      <c r="AF221" s="13"/>
      <c r="AG221" s="13"/>
      <c r="AH221" s="13">
        <f>AD221</f>
        <v>80000000</v>
      </c>
      <c r="AI221" s="13"/>
      <c r="AJ221" s="13"/>
      <c r="AK221" s="12"/>
      <c r="AL221" s="12"/>
    </row>
    <row r="222" spans="1:38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2"/>
      <c r="AL222" s="12"/>
    </row>
    <row r="223" spans="1:38" x14ac:dyDescent="0.25">
      <c r="A223" s="18" t="s">
        <v>153</v>
      </c>
      <c r="B223" s="12"/>
      <c r="C223" s="12"/>
      <c r="D223" s="12"/>
      <c r="E223" s="12"/>
      <c r="F223" s="13">
        <f>SUM(F219:F221)</f>
        <v>0</v>
      </c>
      <c r="G223" s="13">
        <f t="shared" ref="G223:AJ223" si="99">SUM(G219:G221)</f>
        <v>0</v>
      </c>
      <c r="H223" s="13">
        <f t="shared" si="99"/>
        <v>0</v>
      </c>
      <c r="I223" s="13">
        <f t="shared" si="99"/>
        <v>0</v>
      </c>
      <c r="J223" s="13">
        <f t="shared" si="99"/>
        <v>64166277.5</v>
      </c>
      <c r="K223" s="13">
        <f t="shared" si="99"/>
        <v>284997665</v>
      </c>
      <c r="L223" s="13">
        <f t="shared" si="99"/>
        <v>290297618.30000001</v>
      </c>
      <c r="M223" s="13">
        <f t="shared" si="99"/>
        <v>295703570.66600001</v>
      </c>
      <c r="N223" s="13">
        <f t="shared" si="99"/>
        <v>381217642.07932001</v>
      </c>
      <c r="O223" s="13">
        <f t="shared" si="99"/>
        <v>306841994.92090642</v>
      </c>
      <c r="P223" s="13">
        <f t="shared" si="99"/>
        <v>312578834.81932455</v>
      </c>
      <c r="Q223" s="13">
        <f t="shared" si="99"/>
        <v>318430411.51571107</v>
      </c>
      <c r="R223" s="13">
        <f t="shared" si="99"/>
        <v>404399019.74602532</v>
      </c>
      <c r="S223" s="13">
        <f t="shared" si="99"/>
        <v>330487000.14094585</v>
      </c>
      <c r="T223" s="13">
        <f t="shared" si="99"/>
        <v>336696740.14376479</v>
      </c>
      <c r="U223" s="13">
        <f t="shared" si="99"/>
        <v>343030674.94664007</v>
      </c>
      <c r="V223" s="13">
        <f t="shared" si="99"/>
        <v>429491288.44557285</v>
      </c>
      <c r="W223" s="13">
        <f t="shared" si="99"/>
        <v>356081114.21448433</v>
      </c>
      <c r="X223" s="13">
        <f t="shared" si="99"/>
        <v>362802736.49877405</v>
      </c>
      <c r="Y223" s="13">
        <f t="shared" si="99"/>
        <v>369658791.22874951</v>
      </c>
      <c r="Z223" s="13">
        <f t="shared" si="99"/>
        <v>456651967.05332452</v>
      </c>
      <c r="AA223" s="13">
        <f t="shared" si="99"/>
        <v>383785006.394391</v>
      </c>
      <c r="AB223" s="13">
        <f t="shared" si="99"/>
        <v>391060706.52227885</v>
      </c>
      <c r="AC223" s="13">
        <f t="shared" si="99"/>
        <v>398481920.65272444</v>
      </c>
      <c r="AD223" s="13">
        <f t="shared" si="99"/>
        <v>486051559.06577891</v>
      </c>
      <c r="AE223" s="13">
        <f t="shared" si="99"/>
        <v>413772590.24709451</v>
      </c>
      <c r="AF223" s="13">
        <f t="shared" si="99"/>
        <v>421648042.0520364</v>
      </c>
      <c r="AG223" s="13">
        <f t="shared" si="99"/>
        <v>429681002.89307714</v>
      </c>
      <c r="AH223" s="13">
        <f t="shared" si="99"/>
        <v>517874622.9509387</v>
      </c>
      <c r="AI223" s="13">
        <f t="shared" si="99"/>
        <v>446232115.40995747</v>
      </c>
      <c r="AJ223" s="13">
        <f t="shared" si="99"/>
        <v>454756757.71815664</v>
      </c>
      <c r="AK223" s="12"/>
      <c r="AL223" s="12"/>
    </row>
    <row r="224" spans="1:38" x14ac:dyDescent="0.25">
      <c r="A224" s="18"/>
      <c r="B224" s="12"/>
      <c r="C224" s="12"/>
      <c r="D224" s="12"/>
      <c r="E224" s="12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2"/>
      <c r="AL224" s="12"/>
    </row>
    <row r="225" spans="1:38" x14ac:dyDescent="0.25">
      <c r="A225" s="18" t="s">
        <v>175</v>
      </c>
      <c r="B225" s="12"/>
      <c r="C225" s="12"/>
      <c r="D225" s="12"/>
      <c r="E225" s="12"/>
      <c r="F225" s="13"/>
      <c r="G225" s="13"/>
      <c r="H225" s="13"/>
      <c r="I225" s="13"/>
      <c r="J225" s="13"/>
      <c r="K225" s="13" t="s">
        <v>8</v>
      </c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2"/>
      <c r="AL225" s="12"/>
    </row>
    <row r="226" spans="1:38" x14ac:dyDescent="0.25">
      <c r="A226" s="12" t="s">
        <v>176</v>
      </c>
      <c r="B226" s="12"/>
      <c r="C226" s="12"/>
      <c r="D226" s="12"/>
      <c r="E226" s="12"/>
      <c r="F226" s="12"/>
      <c r="G226" s="12"/>
      <c r="H226" s="12"/>
      <c r="I226" s="12"/>
      <c r="J226" s="15">
        <f>(12-E$114)*D32*30*E$116</f>
        <v>2844000</v>
      </c>
      <c r="K226" s="15">
        <f t="shared" ref="K226:AJ226" si="100">$D32*365*$E$118</f>
        <v>25951500</v>
      </c>
      <c r="L226" s="15">
        <f t="shared" si="100"/>
        <v>25951500</v>
      </c>
      <c r="M226" s="15">
        <f t="shared" si="100"/>
        <v>25951500</v>
      </c>
      <c r="N226" s="15">
        <f t="shared" si="100"/>
        <v>25951500</v>
      </c>
      <c r="O226" s="15">
        <f t="shared" si="100"/>
        <v>25951500</v>
      </c>
      <c r="P226" s="15">
        <f t="shared" si="100"/>
        <v>25951500</v>
      </c>
      <c r="Q226" s="15">
        <f t="shared" si="100"/>
        <v>25951500</v>
      </c>
      <c r="R226" s="15">
        <f t="shared" si="100"/>
        <v>25951500</v>
      </c>
      <c r="S226" s="15">
        <f t="shared" si="100"/>
        <v>25951500</v>
      </c>
      <c r="T226" s="15">
        <f t="shared" si="100"/>
        <v>25951500</v>
      </c>
      <c r="U226" s="15">
        <f t="shared" si="100"/>
        <v>25951500</v>
      </c>
      <c r="V226" s="15">
        <f t="shared" si="100"/>
        <v>25951500</v>
      </c>
      <c r="W226" s="15">
        <f t="shared" si="100"/>
        <v>25951500</v>
      </c>
      <c r="X226" s="15">
        <f t="shared" si="100"/>
        <v>25951500</v>
      </c>
      <c r="Y226" s="15">
        <f t="shared" si="100"/>
        <v>25951500</v>
      </c>
      <c r="Z226" s="15">
        <f t="shared" si="100"/>
        <v>25951500</v>
      </c>
      <c r="AA226" s="15">
        <f t="shared" si="100"/>
        <v>25951500</v>
      </c>
      <c r="AB226" s="15">
        <f t="shared" si="100"/>
        <v>25951500</v>
      </c>
      <c r="AC226" s="15">
        <f t="shared" si="100"/>
        <v>25951500</v>
      </c>
      <c r="AD226" s="15">
        <f t="shared" si="100"/>
        <v>25951500</v>
      </c>
      <c r="AE226" s="15">
        <f t="shared" si="100"/>
        <v>25951500</v>
      </c>
      <c r="AF226" s="15">
        <f t="shared" si="100"/>
        <v>25951500</v>
      </c>
      <c r="AG226" s="15">
        <f t="shared" si="100"/>
        <v>25951500</v>
      </c>
      <c r="AH226" s="15">
        <f t="shared" si="100"/>
        <v>25951500</v>
      </c>
      <c r="AI226" s="15">
        <f t="shared" si="100"/>
        <v>25951500</v>
      </c>
      <c r="AJ226" s="15">
        <f t="shared" si="100"/>
        <v>25951500</v>
      </c>
      <c r="AK226" s="12"/>
      <c r="AL226" s="12"/>
    </row>
    <row r="227" spans="1:38" x14ac:dyDescent="0.25">
      <c r="A227" s="12" t="s">
        <v>122</v>
      </c>
      <c r="B227" s="12"/>
      <c r="C227" s="12"/>
      <c r="D227" s="12"/>
      <c r="E227" s="12"/>
      <c r="F227" s="13">
        <v>0</v>
      </c>
      <c r="G227" s="13">
        <v>0</v>
      </c>
      <c r="H227" s="13">
        <v>0</v>
      </c>
      <c r="I227" s="13">
        <v>0</v>
      </c>
      <c r="J227" s="13">
        <f t="shared" ref="J227:AJ227" si="101">J$140*J226</f>
        <v>149310000</v>
      </c>
      <c r="K227" s="13">
        <f t="shared" si="101"/>
        <v>1362453750</v>
      </c>
      <c r="L227" s="13">
        <f t="shared" si="101"/>
        <v>1362453750</v>
      </c>
      <c r="M227" s="13">
        <f t="shared" si="101"/>
        <v>1362453750</v>
      </c>
      <c r="N227" s="13">
        <f t="shared" si="101"/>
        <v>1362453750</v>
      </c>
      <c r="O227" s="13">
        <f t="shared" si="101"/>
        <v>1362453750</v>
      </c>
      <c r="P227" s="13">
        <f t="shared" si="101"/>
        <v>1362453750</v>
      </c>
      <c r="Q227" s="13">
        <f t="shared" si="101"/>
        <v>1362453750</v>
      </c>
      <c r="R227" s="13">
        <f t="shared" si="101"/>
        <v>1362453750</v>
      </c>
      <c r="S227" s="13">
        <f t="shared" si="101"/>
        <v>1362453750</v>
      </c>
      <c r="T227" s="13">
        <f t="shared" si="101"/>
        <v>1362453750</v>
      </c>
      <c r="U227" s="13">
        <f t="shared" si="101"/>
        <v>1362453750</v>
      </c>
      <c r="V227" s="13">
        <f t="shared" si="101"/>
        <v>1362453750</v>
      </c>
      <c r="W227" s="13">
        <f t="shared" si="101"/>
        <v>1362453750</v>
      </c>
      <c r="X227" s="13">
        <f t="shared" si="101"/>
        <v>1362453750</v>
      </c>
      <c r="Y227" s="13">
        <f t="shared" si="101"/>
        <v>1362453750</v>
      </c>
      <c r="Z227" s="13">
        <f t="shared" si="101"/>
        <v>1362453750</v>
      </c>
      <c r="AA227" s="13">
        <f t="shared" si="101"/>
        <v>1362453750</v>
      </c>
      <c r="AB227" s="13">
        <f t="shared" si="101"/>
        <v>1362453750</v>
      </c>
      <c r="AC227" s="13">
        <f t="shared" si="101"/>
        <v>1362453750</v>
      </c>
      <c r="AD227" s="13">
        <f t="shared" si="101"/>
        <v>1362453750</v>
      </c>
      <c r="AE227" s="13">
        <f t="shared" si="101"/>
        <v>1362453750</v>
      </c>
      <c r="AF227" s="13">
        <f t="shared" si="101"/>
        <v>1362453750</v>
      </c>
      <c r="AG227" s="13">
        <f t="shared" si="101"/>
        <v>1362453750</v>
      </c>
      <c r="AH227" s="13">
        <f t="shared" si="101"/>
        <v>1362453750</v>
      </c>
      <c r="AI227" s="13">
        <f t="shared" si="101"/>
        <v>1362453750</v>
      </c>
      <c r="AJ227" s="13">
        <f t="shared" si="101"/>
        <v>1362453750</v>
      </c>
      <c r="AK227" s="12"/>
      <c r="AL227" s="12"/>
    </row>
    <row r="228" spans="1:38" x14ac:dyDescent="0.25">
      <c r="A228" s="12"/>
      <c r="B228" s="12"/>
      <c r="C228" s="12"/>
      <c r="D228" s="12"/>
      <c r="E228" s="12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2"/>
      <c r="AL228" s="12"/>
    </row>
    <row r="229" spans="1:38" x14ac:dyDescent="0.25">
      <c r="A229" s="11" t="s">
        <v>141</v>
      </c>
      <c r="B229" s="12"/>
      <c r="C229" s="12"/>
      <c r="D229" s="12"/>
      <c r="E229" s="12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2"/>
      <c r="AL229" s="12"/>
    </row>
    <row r="230" spans="1:38" x14ac:dyDescent="0.25">
      <c r="A230" s="12"/>
      <c r="B230" s="12"/>
      <c r="C230" s="12"/>
      <c r="D230" s="12"/>
      <c r="E230" s="12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2"/>
      <c r="AL230" s="12"/>
    </row>
    <row r="231" spans="1:38" x14ac:dyDescent="0.25">
      <c r="A231" s="20" t="s">
        <v>142</v>
      </c>
      <c r="B231" s="12"/>
      <c r="C231" s="12"/>
      <c r="D231" s="13">
        <f>D182</f>
        <v>0</v>
      </c>
      <c r="E231" s="13">
        <f t="shared" ref="E231:L231" si="102">E182</f>
        <v>0</v>
      </c>
      <c r="F231" s="13">
        <f t="shared" si="102"/>
        <v>0</v>
      </c>
      <c r="G231" s="13">
        <f t="shared" si="102"/>
        <v>0</v>
      </c>
      <c r="H231" s="13">
        <f t="shared" si="102"/>
        <v>0</v>
      </c>
      <c r="I231" s="13">
        <f t="shared" si="102"/>
        <v>0</v>
      </c>
      <c r="J231" s="13">
        <f t="shared" si="102"/>
        <v>266806845</v>
      </c>
      <c r="K231" s="13">
        <f t="shared" si="102"/>
        <v>2434612460.625</v>
      </c>
      <c r="L231" s="13">
        <f t="shared" si="102"/>
        <v>2434612460.625</v>
      </c>
      <c r="M231" s="13">
        <f t="shared" ref="M231" si="103">M182</f>
        <v>2434612460.625</v>
      </c>
      <c r="N231" s="13">
        <f t="shared" ref="N231:AJ231" si="104">N182</f>
        <v>2434612460.625</v>
      </c>
      <c r="O231" s="13">
        <f t="shared" si="104"/>
        <v>2434612460.625</v>
      </c>
      <c r="P231" s="13">
        <f t="shared" si="104"/>
        <v>2434612460.625</v>
      </c>
      <c r="Q231" s="13">
        <f t="shared" si="104"/>
        <v>2434612460.625</v>
      </c>
      <c r="R231" s="13">
        <f t="shared" si="104"/>
        <v>2434612460.625</v>
      </c>
      <c r="S231" s="13">
        <f t="shared" si="104"/>
        <v>2434612460.625</v>
      </c>
      <c r="T231" s="13">
        <f t="shared" si="104"/>
        <v>2434612460.625</v>
      </c>
      <c r="U231" s="13">
        <f t="shared" si="104"/>
        <v>2434612460.625</v>
      </c>
      <c r="V231" s="13">
        <f t="shared" si="104"/>
        <v>2434612460.625</v>
      </c>
      <c r="W231" s="13">
        <f t="shared" si="104"/>
        <v>2434612460.625</v>
      </c>
      <c r="X231" s="13">
        <f t="shared" si="104"/>
        <v>2434612460.625</v>
      </c>
      <c r="Y231" s="13">
        <f t="shared" si="104"/>
        <v>2434612460.625</v>
      </c>
      <c r="Z231" s="13">
        <f t="shared" si="104"/>
        <v>2434612460.625</v>
      </c>
      <c r="AA231" s="13">
        <f t="shared" si="104"/>
        <v>2434612460.625</v>
      </c>
      <c r="AB231" s="13">
        <f t="shared" si="104"/>
        <v>2434612460.625</v>
      </c>
      <c r="AC231" s="13">
        <f t="shared" si="104"/>
        <v>2434612460.625</v>
      </c>
      <c r="AD231" s="13">
        <f t="shared" si="104"/>
        <v>2434612460.625</v>
      </c>
      <c r="AE231" s="13">
        <f t="shared" si="104"/>
        <v>2434612460.625</v>
      </c>
      <c r="AF231" s="13">
        <f t="shared" si="104"/>
        <v>2434612460.625</v>
      </c>
      <c r="AG231" s="13">
        <f t="shared" si="104"/>
        <v>2434612460.625</v>
      </c>
      <c r="AH231" s="13">
        <f t="shared" si="104"/>
        <v>2434612460.625</v>
      </c>
      <c r="AI231" s="13">
        <f t="shared" si="104"/>
        <v>2434612460.625</v>
      </c>
      <c r="AJ231" s="13">
        <f t="shared" si="104"/>
        <v>2434612460.625</v>
      </c>
      <c r="AK231" s="12"/>
      <c r="AL231" s="12"/>
    </row>
    <row r="232" spans="1:38" x14ac:dyDescent="0.25">
      <c r="A232" s="12"/>
      <c r="B232" s="12"/>
      <c r="C232" s="12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2"/>
      <c r="AL232" s="12"/>
    </row>
    <row r="233" spans="1:38" x14ac:dyDescent="0.25">
      <c r="A233" s="11" t="s">
        <v>144</v>
      </c>
      <c r="B233" s="12"/>
      <c r="C233" s="12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2"/>
      <c r="AL233" s="12"/>
    </row>
    <row r="234" spans="1:38" x14ac:dyDescent="0.25">
      <c r="A234" s="12" t="s">
        <v>145</v>
      </c>
      <c r="B234" s="12"/>
      <c r="C234" s="12"/>
      <c r="D234" s="13">
        <f>D202</f>
        <v>0</v>
      </c>
      <c r="E234" s="13">
        <f t="shared" ref="E234:K234" si="105">E202</f>
        <v>0</v>
      </c>
      <c r="F234" s="13">
        <f t="shared" si="105"/>
        <v>36250000</v>
      </c>
      <c r="G234" s="13">
        <f t="shared" si="105"/>
        <v>93400000</v>
      </c>
      <c r="H234" s="13">
        <f t="shared" si="105"/>
        <v>183025000</v>
      </c>
      <c r="I234" s="13">
        <f t="shared" si="105"/>
        <v>231400000</v>
      </c>
      <c r="J234" s="13">
        <f t="shared" si="105"/>
        <v>337400000</v>
      </c>
      <c r="K234" s="13">
        <f t="shared" si="105"/>
        <v>337400000</v>
      </c>
      <c r="L234" s="13">
        <f t="shared" ref="L234:M234" si="106">L202</f>
        <v>337400000</v>
      </c>
      <c r="M234" s="13">
        <f t="shared" si="106"/>
        <v>337400000</v>
      </c>
      <c r="N234" s="13">
        <f t="shared" ref="N234:AJ234" si="107">N202</f>
        <v>326900000</v>
      </c>
      <c r="O234" s="13">
        <f t="shared" si="107"/>
        <v>326900000</v>
      </c>
      <c r="P234" s="13">
        <f t="shared" si="107"/>
        <v>310900000</v>
      </c>
      <c r="Q234" s="13">
        <f t="shared" si="107"/>
        <v>310900000</v>
      </c>
      <c r="R234" s="13">
        <f t="shared" si="107"/>
        <v>294900000</v>
      </c>
      <c r="S234" s="13">
        <f t="shared" si="107"/>
        <v>273900000</v>
      </c>
      <c r="T234" s="13">
        <f t="shared" si="107"/>
        <v>273900000</v>
      </c>
      <c r="U234" s="13">
        <f t="shared" si="107"/>
        <v>250525000</v>
      </c>
      <c r="V234" s="13">
        <f t="shared" si="107"/>
        <v>250525000</v>
      </c>
      <c r="W234" s="13">
        <f t="shared" si="107"/>
        <v>250525000</v>
      </c>
      <c r="X234" s="13">
        <f t="shared" si="107"/>
        <v>250525000</v>
      </c>
      <c r="Y234" s="13">
        <f t="shared" si="107"/>
        <v>229775000</v>
      </c>
      <c r="Z234" s="13">
        <f t="shared" si="107"/>
        <v>229775000</v>
      </c>
      <c r="AA234" s="13">
        <f t="shared" si="107"/>
        <v>202400000</v>
      </c>
      <c r="AB234" s="13">
        <f t="shared" si="107"/>
        <v>202400000</v>
      </c>
      <c r="AC234" s="13">
        <f t="shared" si="107"/>
        <v>178650000</v>
      </c>
      <c r="AD234" s="13">
        <f t="shared" si="107"/>
        <v>178650000</v>
      </c>
      <c r="AE234" s="13">
        <f t="shared" si="107"/>
        <v>50900000</v>
      </c>
      <c r="AF234" s="13">
        <f t="shared" si="107"/>
        <v>50900000</v>
      </c>
      <c r="AG234" s="13">
        <f t="shared" si="107"/>
        <v>50900000</v>
      </c>
      <c r="AH234" s="13">
        <f t="shared" si="107"/>
        <v>50900000</v>
      </c>
      <c r="AI234" s="13">
        <f t="shared" si="107"/>
        <v>50900000</v>
      </c>
      <c r="AJ234" s="13">
        <f t="shared" si="107"/>
        <v>0</v>
      </c>
      <c r="AK234" s="12"/>
      <c r="AL234" s="12"/>
    </row>
    <row r="235" spans="1:38" x14ac:dyDescent="0.25">
      <c r="A235" s="12" t="s">
        <v>146</v>
      </c>
      <c r="B235" s="12"/>
      <c r="C235" s="12" t="s">
        <v>8</v>
      </c>
      <c r="D235" s="13">
        <f>D207</f>
        <v>0</v>
      </c>
      <c r="E235" s="13">
        <f t="shared" ref="E235:K235" si="108">E207</f>
        <v>0</v>
      </c>
      <c r="F235" s="13">
        <f t="shared" si="108"/>
        <v>0</v>
      </c>
      <c r="G235" s="13">
        <f t="shared" si="108"/>
        <v>0</v>
      </c>
      <c r="H235" s="13">
        <f t="shared" si="108"/>
        <v>0</v>
      </c>
      <c r="I235" s="13">
        <f t="shared" si="108"/>
        <v>0</v>
      </c>
      <c r="J235" s="13">
        <f t="shared" si="108"/>
        <v>200000000</v>
      </c>
      <c r="K235" s="13">
        <f t="shared" si="108"/>
        <v>200000000</v>
      </c>
      <c r="L235" s="13">
        <f t="shared" ref="L235:M235" si="109">L207</f>
        <v>200000000</v>
      </c>
      <c r="M235" s="13">
        <f t="shared" si="109"/>
        <v>200000000</v>
      </c>
      <c r="N235" s="13">
        <f t="shared" ref="N235:AJ235" si="110">N207</f>
        <v>200000000</v>
      </c>
      <c r="O235" s="13">
        <f t="shared" si="110"/>
        <v>200000000</v>
      </c>
      <c r="P235" s="13">
        <f t="shared" si="110"/>
        <v>200000000</v>
      </c>
      <c r="Q235" s="13">
        <f t="shared" si="110"/>
        <v>200000000</v>
      </c>
      <c r="R235" s="13">
        <f t="shared" si="110"/>
        <v>200000000</v>
      </c>
      <c r="S235" s="13">
        <f t="shared" si="110"/>
        <v>200000000</v>
      </c>
      <c r="T235" s="13">
        <f t="shared" si="110"/>
        <v>200000000</v>
      </c>
      <c r="U235" s="13">
        <f t="shared" si="110"/>
        <v>200000000</v>
      </c>
      <c r="V235" s="13">
        <f t="shared" si="110"/>
        <v>250000000</v>
      </c>
      <c r="W235" s="13">
        <f t="shared" si="110"/>
        <v>250000000</v>
      </c>
      <c r="X235" s="13">
        <f t="shared" si="110"/>
        <v>250000000</v>
      </c>
      <c r="Y235" s="13">
        <f t="shared" si="110"/>
        <v>250000000</v>
      </c>
      <c r="Z235" s="13">
        <f t="shared" si="110"/>
        <v>400000000</v>
      </c>
      <c r="AA235" s="13">
        <f t="shared" si="110"/>
        <v>500000000</v>
      </c>
      <c r="AB235" s="13">
        <f t="shared" si="110"/>
        <v>500000000</v>
      </c>
      <c r="AC235" s="13">
        <f t="shared" si="110"/>
        <v>500000000</v>
      </c>
      <c r="AD235" s="13">
        <f t="shared" si="110"/>
        <v>500000000</v>
      </c>
      <c r="AE235" s="13">
        <f t="shared" si="110"/>
        <v>600000000</v>
      </c>
      <c r="AF235" s="13">
        <f t="shared" si="110"/>
        <v>600000000</v>
      </c>
      <c r="AG235" s="13">
        <f t="shared" si="110"/>
        <v>500000000</v>
      </c>
      <c r="AH235" s="13">
        <f t="shared" si="110"/>
        <v>500000000</v>
      </c>
      <c r="AI235" s="13">
        <f t="shared" si="110"/>
        <v>500000000</v>
      </c>
      <c r="AJ235" s="13">
        <f t="shared" si="110"/>
        <v>500000000</v>
      </c>
      <c r="AK235" s="12"/>
      <c r="AL235" s="12"/>
    </row>
    <row r="236" spans="1:38" x14ac:dyDescent="0.25">
      <c r="A236" s="12" t="s">
        <v>148</v>
      </c>
      <c r="B236" s="12"/>
      <c r="C236" s="12"/>
      <c r="D236" s="13">
        <f>D227</f>
        <v>0</v>
      </c>
      <c r="E236" s="13">
        <f t="shared" ref="E236:K236" si="111">E227</f>
        <v>0</v>
      </c>
      <c r="F236" s="13">
        <f t="shared" si="111"/>
        <v>0</v>
      </c>
      <c r="G236" s="13">
        <f t="shared" si="111"/>
        <v>0</v>
      </c>
      <c r="H236" s="13">
        <f t="shared" si="111"/>
        <v>0</v>
      </c>
      <c r="I236" s="13">
        <f t="shared" si="111"/>
        <v>0</v>
      </c>
      <c r="J236" s="13">
        <f t="shared" si="111"/>
        <v>149310000</v>
      </c>
      <c r="K236" s="13">
        <f t="shared" si="111"/>
        <v>1362453750</v>
      </c>
      <c r="L236" s="13">
        <f t="shared" ref="L236:M236" si="112">L227</f>
        <v>1362453750</v>
      </c>
      <c r="M236" s="13">
        <f t="shared" si="112"/>
        <v>1362453750</v>
      </c>
      <c r="N236" s="13">
        <f t="shared" ref="N236:AJ236" si="113">N227</f>
        <v>1362453750</v>
      </c>
      <c r="O236" s="13">
        <f t="shared" si="113"/>
        <v>1362453750</v>
      </c>
      <c r="P236" s="13">
        <f t="shared" si="113"/>
        <v>1362453750</v>
      </c>
      <c r="Q236" s="13">
        <f t="shared" si="113"/>
        <v>1362453750</v>
      </c>
      <c r="R236" s="13">
        <f t="shared" si="113"/>
        <v>1362453750</v>
      </c>
      <c r="S236" s="13">
        <f t="shared" si="113"/>
        <v>1362453750</v>
      </c>
      <c r="T236" s="13">
        <f t="shared" si="113"/>
        <v>1362453750</v>
      </c>
      <c r="U236" s="13">
        <f t="shared" si="113"/>
        <v>1362453750</v>
      </c>
      <c r="V236" s="13">
        <f t="shared" si="113"/>
        <v>1362453750</v>
      </c>
      <c r="W236" s="13">
        <f t="shared" si="113"/>
        <v>1362453750</v>
      </c>
      <c r="X236" s="13">
        <f t="shared" si="113"/>
        <v>1362453750</v>
      </c>
      <c r="Y236" s="13">
        <f t="shared" si="113"/>
        <v>1362453750</v>
      </c>
      <c r="Z236" s="13">
        <f t="shared" si="113"/>
        <v>1362453750</v>
      </c>
      <c r="AA236" s="13">
        <f t="shared" si="113"/>
        <v>1362453750</v>
      </c>
      <c r="AB236" s="13">
        <f t="shared" si="113"/>
        <v>1362453750</v>
      </c>
      <c r="AC236" s="13">
        <f t="shared" si="113"/>
        <v>1362453750</v>
      </c>
      <c r="AD236" s="13">
        <f t="shared" si="113"/>
        <v>1362453750</v>
      </c>
      <c r="AE236" s="13">
        <f t="shared" si="113"/>
        <v>1362453750</v>
      </c>
      <c r="AF236" s="13">
        <f t="shared" si="113"/>
        <v>1362453750</v>
      </c>
      <c r="AG236" s="13">
        <f t="shared" si="113"/>
        <v>1362453750</v>
      </c>
      <c r="AH236" s="13">
        <f t="shared" si="113"/>
        <v>1362453750</v>
      </c>
      <c r="AI236" s="13">
        <f t="shared" si="113"/>
        <v>1362453750</v>
      </c>
      <c r="AJ236" s="13">
        <f t="shared" si="113"/>
        <v>1362453750</v>
      </c>
      <c r="AK236" s="12"/>
      <c r="AL236" s="12"/>
    </row>
    <row r="237" spans="1:38" x14ac:dyDescent="0.25">
      <c r="A237" s="12" t="s">
        <v>154</v>
      </c>
      <c r="B237" s="12"/>
      <c r="C237" s="12"/>
      <c r="D237" s="13">
        <f>D223</f>
        <v>0</v>
      </c>
      <c r="E237" s="13">
        <f t="shared" ref="E237:AJ237" si="114">E223</f>
        <v>0</v>
      </c>
      <c r="F237" s="13">
        <f t="shared" si="114"/>
        <v>0</v>
      </c>
      <c r="G237" s="13">
        <f t="shared" si="114"/>
        <v>0</v>
      </c>
      <c r="H237" s="13">
        <f t="shared" si="114"/>
        <v>0</v>
      </c>
      <c r="I237" s="13">
        <f t="shared" si="114"/>
        <v>0</v>
      </c>
      <c r="J237" s="13">
        <f t="shared" si="114"/>
        <v>64166277.5</v>
      </c>
      <c r="K237" s="13">
        <f t="shared" si="114"/>
        <v>284997665</v>
      </c>
      <c r="L237" s="13">
        <f t="shared" si="114"/>
        <v>290297618.30000001</v>
      </c>
      <c r="M237" s="13">
        <f t="shared" si="114"/>
        <v>295703570.66600001</v>
      </c>
      <c r="N237" s="13">
        <f t="shared" si="114"/>
        <v>381217642.07932001</v>
      </c>
      <c r="O237" s="13">
        <f t="shared" si="114"/>
        <v>306841994.92090642</v>
      </c>
      <c r="P237" s="13">
        <f t="shared" si="114"/>
        <v>312578834.81932455</v>
      </c>
      <c r="Q237" s="13">
        <f t="shared" si="114"/>
        <v>318430411.51571107</v>
      </c>
      <c r="R237" s="13">
        <f t="shared" si="114"/>
        <v>404399019.74602532</v>
      </c>
      <c r="S237" s="13">
        <f t="shared" si="114"/>
        <v>330487000.14094585</v>
      </c>
      <c r="T237" s="13">
        <f t="shared" si="114"/>
        <v>336696740.14376479</v>
      </c>
      <c r="U237" s="13">
        <f t="shared" si="114"/>
        <v>343030674.94664007</v>
      </c>
      <c r="V237" s="13">
        <f t="shared" si="114"/>
        <v>429491288.44557285</v>
      </c>
      <c r="W237" s="13">
        <f t="shared" si="114"/>
        <v>356081114.21448433</v>
      </c>
      <c r="X237" s="13">
        <f t="shared" si="114"/>
        <v>362802736.49877405</v>
      </c>
      <c r="Y237" s="13">
        <f t="shared" si="114"/>
        <v>369658791.22874951</v>
      </c>
      <c r="Z237" s="13">
        <f t="shared" si="114"/>
        <v>456651967.05332452</v>
      </c>
      <c r="AA237" s="13">
        <f t="shared" si="114"/>
        <v>383785006.394391</v>
      </c>
      <c r="AB237" s="13">
        <f t="shared" si="114"/>
        <v>391060706.52227885</v>
      </c>
      <c r="AC237" s="13">
        <f t="shared" si="114"/>
        <v>398481920.65272444</v>
      </c>
      <c r="AD237" s="13">
        <f t="shared" si="114"/>
        <v>486051559.06577891</v>
      </c>
      <c r="AE237" s="13">
        <f t="shared" si="114"/>
        <v>413772590.24709451</v>
      </c>
      <c r="AF237" s="13">
        <f t="shared" si="114"/>
        <v>421648042.0520364</v>
      </c>
      <c r="AG237" s="13">
        <f t="shared" si="114"/>
        <v>429681002.89307714</v>
      </c>
      <c r="AH237" s="13">
        <f t="shared" si="114"/>
        <v>517874622.9509387</v>
      </c>
      <c r="AI237" s="13">
        <f t="shared" si="114"/>
        <v>446232115.40995747</v>
      </c>
      <c r="AJ237" s="13">
        <f t="shared" si="114"/>
        <v>454756757.71815664</v>
      </c>
      <c r="AK237" s="12"/>
      <c r="AL237" s="12"/>
    </row>
    <row r="238" spans="1:38" x14ac:dyDescent="0.25">
      <c r="A238" s="12" t="s">
        <v>124</v>
      </c>
      <c r="B238" s="12"/>
      <c r="C238" s="12"/>
      <c r="D238" s="13">
        <f>D204</f>
        <v>0</v>
      </c>
      <c r="E238" s="13">
        <f t="shared" ref="E238:K238" si="115">E204</f>
        <v>0</v>
      </c>
      <c r="F238" s="13">
        <f t="shared" si="115"/>
        <v>0</v>
      </c>
      <c r="G238" s="13">
        <f t="shared" si="115"/>
        <v>0</v>
      </c>
      <c r="H238" s="13">
        <f t="shared" si="115"/>
        <v>0</v>
      </c>
      <c r="I238" s="13">
        <f t="shared" si="115"/>
        <v>0</v>
      </c>
      <c r="J238" s="13">
        <f t="shared" si="115"/>
        <v>108490000</v>
      </c>
      <c r="K238" s="13">
        <f t="shared" si="115"/>
        <v>108490000</v>
      </c>
      <c r="L238" s="13">
        <f t="shared" ref="L238:M238" si="116">L204</f>
        <v>97640999.999999985</v>
      </c>
      <c r="M238" s="13">
        <f t="shared" si="116"/>
        <v>86791999.999999985</v>
      </c>
      <c r="N238" s="13">
        <f t="shared" ref="N238:AJ238" si="117">N204</f>
        <v>75942999.999999985</v>
      </c>
      <c r="O238" s="13">
        <f t="shared" si="117"/>
        <v>65093999.999999978</v>
      </c>
      <c r="P238" s="13">
        <f t="shared" si="117"/>
        <v>54244999.999999978</v>
      </c>
      <c r="Q238" s="13">
        <f t="shared" si="117"/>
        <v>43395999.999999978</v>
      </c>
      <c r="R238" s="13">
        <f t="shared" si="117"/>
        <v>32546999.999999981</v>
      </c>
      <c r="S238" s="13">
        <f t="shared" si="117"/>
        <v>21697999.999999981</v>
      </c>
      <c r="T238" s="13">
        <f t="shared" si="117"/>
        <v>10848999.999999981</v>
      </c>
      <c r="U238" s="13">
        <f t="shared" si="117"/>
        <v>0</v>
      </c>
      <c r="V238" s="13">
        <f t="shared" si="117"/>
        <v>0</v>
      </c>
      <c r="W238" s="13">
        <f t="shared" si="117"/>
        <v>0</v>
      </c>
      <c r="X238" s="13">
        <f t="shared" si="117"/>
        <v>0</v>
      </c>
      <c r="Y238" s="13">
        <f t="shared" si="117"/>
        <v>0</v>
      </c>
      <c r="Z238" s="13">
        <f t="shared" si="117"/>
        <v>0</v>
      </c>
      <c r="AA238" s="13">
        <f t="shared" si="117"/>
        <v>0</v>
      </c>
      <c r="AB238" s="13">
        <f t="shared" si="117"/>
        <v>0</v>
      </c>
      <c r="AC238" s="13">
        <f t="shared" si="117"/>
        <v>0</v>
      </c>
      <c r="AD238" s="13">
        <f t="shared" si="117"/>
        <v>0</v>
      </c>
      <c r="AE238" s="13">
        <f t="shared" si="117"/>
        <v>0</v>
      </c>
      <c r="AF238" s="13">
        <f t="shared" si="117"/>
        <v>0</v>
      </c>
      <c r="AG238" s="13">
        <f t="shared" si="117"/>
        <v>0</v>
      </c>
      <c r="AH238" s="13">
        <f t="shared" si="117"/>
        <v>0</v>
      </c>
      <c r="AI238" s="13">
        <f t="shared" si="117"/>
        <v>0</v>
      </c>
      <c r="AJ238" s="13">
        <f t="shared" si="117"/>
        <v>0</v>
      </c>
      <c r="AK238" s="12"/>
      <c r="AL238" s="12"/>
    </row>
    <row r="239" spans="1:38" x14ac:dyDescent="0.25">
      <c r="A239" s="12" t="s">
        <v>147</v>
      </c>
      <c r="B239" s="12"/>
      <c r="C239" s="12"/>
      <c r="D239" s="13">
        <f>D208</f>
        <v>0</v>
      </c>
      <c r="E239" s="13">
        <f t="shared" ref="E239:K239" si="118">E208</f>
        <v>0</v>
      </c>
      <c r="F239" s="13">
        <f t="shared" si="118"/>
        <v>0</v>
      </c>
      <c r="G239" s="13">
        <f t="shared" si="118"/>
        <v>0</v>
      </c>
      <c r="H239" s="13">
        <f t="shared" si="118"/>
        <v>0</v>
      </c>
      <c r="I239" s="13">
        <f t="shared" si="118"/>
        <v>0</v>
      </c>
      <c r="J239" s="13">
        <f t="shared" si="118"/>
        <v>0</v>
      </c>
      <c r="K239" s="13">
        <f t="shared" si="118"/>
        <v>114200000</v>
      </c>
      <c r="L239" s="13">
        <f t="shared" ref="L239:M239" si="119">L208</f>
        <v>114200000</v>
      </c>
      <c r="M239" s="13">
        <f t="shared" si="119"/>
        <v>114200000</v>
      </c>
      <c r="N239" s="13">
        <f t="shared" ref="N239:AJ239" si="120">N208</f>
        <v>114200000</v>
      </c>
      <c r="O239" s="13">
        <f t="shared" si="120"/>
        <v>114200000</v>
      </c>
      <c r="P239" s="13">
        <f t="shared" si="120"/>
        <v>114200000</v>
      </c>
      <c r="Q239" s="13">
        <f t="shared" si="120"/>
        <v>114200000</v>
      </c>
      <c r="R239" s="13">
        <f t="shared" si="120"/>
        <v>114200000</v>
      </c>
      <c r="S239" s="13">
        <f t="shared" si="120"/>
        <v>114200000</v>
      </c>
      <c r="T239" s="13">
        <f t="shared" si="120"/>
        <v>114200000</v>
      </c>
      <c r="U239" s="13">
        <f t="shared" si="120"/>
        <v>0</v>
      </c>
      <c r="V239" s="13">
        <f t="shared" si="120"/>
        <v>0</v>
      </c>
      <c r="W239" s="13">
        <f t="shared" si="120"/>
        <v>0</v>
      </c>
      <c r="X239" s="13">
        <f t="shared" si="120"/>
        <v>0</v>
      </c>
      <c r="Y239" s="13">
        <f t="shared" si="120"/>
        <v>0</v>
      </c>
      <c r="Z239" s="13">
        <f t="shared" si="120"/>
        <v>0</v>
      </c>
      <c r="AA239" s="13">
        <f t="shared" si="120"/>
        <v>0</v>
      </c>
      <c r="AB239" s="13">
        <f t="shared" si="120"/>
        <v>0</v>
      </c>
      <c r="AC239" s="13">
        <f t="shared" si="120"/>
        <v>0</v>
      </c>
      <c r="AD239" s="13">
        <f t="shared" si="120"/>
        <v>0</v>
      </c>
      <c r="AE239" s="13">
        <f t="shared" si="120"/>
        <v>0</v>
      </c>
      <c r="AF239" s="13">
        <f t="shared" si="120"/>
        <v>0</v>
      </c>
      <c r="AG239" s="13">
        <f t="shared" si="120"/>
        <v>0</v>
      </c>
      <c r="AH239" s="13">
        <f t="shared" si="120"/>
        <v>0</v>
      </c>
      <c r="AI239" s="13">
        <f t="shared" si="120"/>
        <v>0</v>
      </c>
      <c r="AJ239" s="13">
        <f t="shared" si="120"/>
        <v>0</v>
      </c>
      <c r="AK239" s="12"/>
      <c r="AL239" s="12"/>
    </row>
    <row r="240" spans="1:38" x14ac:dyDescent="0.25">
      <c r="A240" s="12" t="s">
        <v>120</v>
      </c>
      <c r="B240" s="12"/>
      <c r="C240" s="12"/>
      <c r="D240" s="13">
        <f>D213</f>
        <v>0</v>
      </c>
      <c r="E240" s="13">
        <f t="shared" ref="E240:K240" si="121">E213</f>
        <v>0</v>
      </c>
      <c r="F240" s="13">
        <f t="shared" si="121"/>
        <v>0</v>
      </c>
      <c r="G240" s="13">
        <f t="shared" si="121"/>
        <v>0</v>
      </c>
      <c r="H240" s="13">
        <f t="shared" si="121"/>
        <v>0</v>
      </c>
      <c r="I240" s="13">
        <f t="shared" si="121"/>
        <v>0</v>
      </c>
      <c r="J240" s="13">
        <f t="shared" si="121"/>
        <v>51500000</v>
      </c>
      <c r="K240" s="13">
        <f t="shared" si="121"/>
        <v>51500000</v>
      </c>
      <c r="L240" s="13">
        <f t="shared" ref="L240:M240" si="122">L213</f>
        <v>51500000</v>
      </c>
      <c r="M240" s="13">
        <f t="shared" si="122"/>
        <v>51500000</v>
      </c>
      <c r="N240" s="13">
        <f t="shared" ref="N240:AJ240" si="123">N213</f>
        <v>51500000</v>
      </c>
      <c r="O240" s="13">
        <f t="shared" si="123"/>
        <v>51500000</v>
      </c>
      <c r="P240" s="13">
        <f t="shared" si="123"/>
        <v>51500000</v>
      </c>
      <c r="Q240" s="13">
        <f t="shared" si="123"/>
        <v>51500000</v>
      </c>
      <c r="R240" s="13">
        <f t="shared" si="123"/>
        <v>51500000</v>
      </c>
      <c r="S240" s="13">
        <f t="shared" si="123"/>
        <v>51500000</v>
      </c>
      <c r="T240" s="13">
        <f t="shared" si="123"/>
        <v>51500000</v>
      </c>
      <c r="U240" s="13">
        <f t="shared" si="123"/>
        <v>49900000.000000007</v>
      </c>
      <c r="V240" s="13">
        <f t="shared" si="123"/>
        <v>48300000.000000007</v>
      </c>
      <c r="W240" s="13">
        <f t="shared" si="123"/>
        <v>46700000</v>
      </c>
      <c r="X240" s="13">
        <f t="shared" si="123"/>
        <v>45100000</v>
      </c>
      <c r="Y240" s="13">
        <f t="shared" si="123"/>
        <v>43500000</v>
      </c>
      <c r="Z240" s="13">
        <f t="shared" si="123"/>
        <v>41900000.000000007</v>
      </c>
      <c r="AA240" s="13">
        <f t="shared" si="123"/>
        <v>40300000.000000007</v>
      </c>
      <c r="AB240" s="13">
        <f t="shared" si="123"/>
        <v>38700000</v>
      </c>
      <c r="AC240" s="13">
        <f t="shared" si="123"/>
        <v>37100000</v>
      </c>
      <c r="AD240" s="13">
        <f t="shared" si="123"/>
        <v>35500000</v>
      </c>
      <c r="AE240" s="13">
        <f t="shared" si="123"/>
        <v>33900000</v>
      </c>
      <c r="AF240" s="13">
        <f t="shared" si="123"/>
        <v>32300000.000000004</v>
      </c>
      <c r="AG240" s="13">
        <f t="shared" si="123"/>
        <v>30700000.000000004</v>
      </c>
      <c r="AH240" s="13">
        <f t="shared" si="123"/>
        <v>29100000</v>
      </c>
      <c r="AI240" s="13">
        <f t="shared" si="123"/>
        <v>27500000</v>
      </c>
      <c r="AJ240" s="13">
        <f t="shared" si="123"/>
        <v>25900000.000000004</v>
      </c>
      <c r="AK240" s="12"/>
      <c r="AL240" s="12"/>
    </row>
    <row r="241" spans="1:38" x14ac:dyDescent="0.25">
      <c r="A241" s="12" t="s">
        <v>121</v>
      </c>
      <c r="B241" s="12"/>
      <c r="C241" s="12"/>
      <c r="D241" s="13">
        <f>D214</f>
        <v>0</v>
      </c>
      <c r="E241" s="13">
        <f t="shared" ref="E241:K241" si="124">E214</f>
        <v>0</v>
      </c>
      <c r="F241" s="13">
        <f t="shared" si="124"/>
        <v>0</v>
      </c>
      <c r="G241" s="13">
        <f t="shared" si="124"/>
        <v>0</v>
      </c>
      <c r="H241" s="13">
        <f t="shared" si="124"/>
        <v>0</v>
      </c>
      <c r="I241" s="13">
        <f t="shared" si="124"/>
        <v>0</v>
      </c>
      <c r="J241" s="13">
        <f t="shared" si="124"/>
        <v>0</v>
      </c>
      <c r="K241" s="13">
        <f t="shared" si="124"/>
        <v>0</v>
      </c>
      <c r="L241" s="13">
        <f t="shared" ref="L241:M241" si="125">L214</f>
        <v>0</v>
      </c>
      <c r="M241" s="13">
        <f t="shared" si="125"/>
        <v>0</v>
      </c>
      <c r="N241" s="13">
        <f t="shared" ref="N241:AJ241" si="126">N214</f>
        <v>0</v>
      </c>
      <c r="O241" s="13">
        <f t="shared" si="126"/>
        <v>0</v>
      </c>
      <c r="P241" s="13">
        <f t="shared" si="126"/>
        <v>0</v>
      </c>
      <c r="Q241" s="13">
        <f t="shared" si="126"/>
        <v>0</v>
      </c>
      <c r="R241" s="13">
        <f t="shared" si="126"/>
        <v>0</v>
      </c>
      <c r="S241" s="13">
        <f t="shared" si="126"/>
        <v>0</v>
      </c>
      <c r="T241" s="13">
        <f t="shared" si="126"/>
        <v>0</v>
      </c>
      <c r="U241" s="13">
        <f t="shared" si="126"/>
        <v>32000000</v>
      </c>
      <c r="V241" s="13">
        <f t="shared" si="126"/>
        <v>32000000</v>
      </c>
      <c r="W241" s="13">
        <f t="shared" si="126"/>
        <v>32000000</v>
      </c>
      <c r="X241" s="13">
        <f t="shared" si="126"/>
        <v>32000000</v>
      </c>
      <c r="Y241" s="13">
        <f t="shared" si="126"/>
        <v>32000000</v>
      </c>
      <c r="Z241" s="13">
        <f t="shared" si="126"/>
        <v>32000000</v>
      </c>
      <c r="AA241" s="13">
        <f t="shared" si="126"/>
        <v>32000000</v>
      </c>
      <c r="AB241" s="13">
        <f t="shared" si="126"/>
        <v>32000000</v>
      </c>
      <c r="AC241" s="13">
        <f t="shared" si="126"/>
        <v>32000000</v>
      </c>
      <c r="AD241" s="13">
        <f t="shared" si="126"/>
        <v>32000000</v>
      </c>
      <c r="AE241" s="13">
        <f t="shared" si="126"/>
        <v>32000000</v>
      </c>
      <c r="AF241" s="13">
        <f t="shared" si="126"/>
        <v>32000000</v>
      </c>
      <c r="AG241" s="13">
        <f t="shared" si="126"/>
        <v>32000000</v>
      </c>
      <c r="AH241" s="13">
        <f t="shared" si="126"/>
        <v>32000000</v>
      </c>
      <c r="AI241" s="13">
        <f t="shared" si="126"/>
        <v>32000000</v>
      </c>
      <c r="AJ241" s="13">
        <f t="shared" si="126"/>
        <v>32000000</v>
      </c>
      <c r="AK241" s="12"/>
      <c r="AL241" s="12"/>
    </row>
    <row r="242" spans="1:38" x14ac:dyDescent="0.25">
      <c r="A242" s="12"/>
      <c r="B242" s="12"/>
      <c r="C242" s="12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2"/>
      <c r="AL242" s="12"/>
    </row>
    <row r="243" spans="1:38" x14ac:dyDescent="0.25">
      <c r="A243" s="12" t="s">
        <v>144</v>
      </c>
      <c r="B243" s="12"/>
      <c r="C243" s="12"/>
      <c r="D243" s="13">
        <f>SUM(D234:D241)</f>
        <v>0</v>
      </c>
      <c r="E243" s="13">
        <f t="shared" ref="E243:K243" si="127">SUM(E234:E241)</f>
        <v>0</v>
      </c>
      <c r="F243" s="13">
        <f t="shared" si="127"/>
        <v>36250000</v>
      </c>
      <c r="G243" s="13">
        <f t="shared" si="127"/>
        <v>93400000</v>
      </c>
      <c r="H243" s="13">
        <f t="shared" si="127"/>
        <v>183025000</v>
      </c>
      <c r="I243" s="13">
        <f t="shared" si="127"/>
        <v>231400000</v>
      </c>
      <c r="J243" s="13">
        <f t="shared" si="127"/>
        <v>910866277.5</v>
      </c>
      <c r="K243" s="13">
        <f t="shared" si="127"/>
        <v>2459041415</v>
      </c>
      <c r="L243" s="13">
        <f t="shared" ref="L243:M243" si="128">SUM(L234:L241)</f>
        <v>2453492368.3000002</v>
      </c>
      <c r="M243" s="13">
        <f t="shared" si="128"/>
        <v>2448049320.6659999</v>
      </c>
      <c r="N243" s="13">
        <f t="shared" ref="N243:AJ243" si="129">SUM(N234:N241)</f>
        <v>2512214392.07932</v>
      </c>
      <c r="O243" s="13">
        <f t="shared" si="129"/>
        <v>2426989744.9209065</v>
      </c>
      <c r="P243" s="13">
        <f t="shared" si="129"/>
        <v>2405877584.8193245</v>
      </c>
      <c r="Q243" s="13">
        <f t="shared" si="129"/>
        <v>2400880161.5157108</v>
      </c>
      <c r="R243" s="13">
        <f t="shared" si="129"/>
        <v>2459999769.7460251</v>
      </c>
      <c r="S243" s="13">
        <f t="shared" si="129"/>
        <v>2354238750.1409459</v>
      </c>
      <c r="T243" s="13">
        <f t="shared" si="129"/>
        <v>2349599490.143765</v>
      </c>
      <c r="U243" s="13">
        <f t="shared" si="129"/>
        <v>2237909424.94664</v>
      </c>
      <c r="V243" s="13">
        <f t="shared" si="129"/>
        <v>2372770038.4455729</v>
      </c>
      <c r="W243" s="13">
        <f t="shared" si="129"/>
        <v>2297759864.2144842</v>
      </c>
      <c r="X243" s="13">
        <f t="shared" si="129"/>
        <v>2302881486.4987741</v>
      </c>
      <c r="Y243" s="13">
        <f t="shared" si="129"/>
        <v>2287387541.2287493</v>
      </c>
      <c r="Z243" s="13">
        <f t="shared" si="129"/>
        <v>2522780717.0533247</v>
      </c>
      <c r="AA243" s="13">
        <f t="shared" si="129"/>
        <v>2520938756.3943911</v>
      </c>
      <c r="AB243" s="13">
        <f t="shared" si="129"/>
        <v>2526614456.5222788</v>
      </c>
      <c r="AC243" s="13">
        <f t="shared" si="129"/>
        <v>2508685670.6527243</v>
      </c>
      <c r="AD243" s="13">
        <f t="shared" si="129"/>
        <v>2594655309.0657787</v>
      </c>
      <c r="AE243" s="13">
        <f t="shared" si="129"/>
        <v>2493026340.2470946</v>
      </c>
      <c r="AF243" s="13">
        <f t="shared" si="129"/>
        <v>2499301792.0520363</v>
      </c>
      <c r="AG243" s="13">
        <f t="shared" si="129"/>
        <v>2405734752.8930769</v>
      </c>
      <c r="AH243" s="13">
        <f t="shared" si="129"/>
        <v>2492328372.9509387</v>
      </c>
      <c r="AI243" s="13">
        <f t="shared" si="129"/>
        <v>2419085865.4099574</v>
      </c>
      <c r="AJ243" s="13">
        <f t="shared" si="129"/>
        <v>2375110507.7181568</v>
      </c>
      <c r="AK243" s="12"/>
      <c r="AL243" s="12"/>
    </row>
    <row r="244" spans="1:38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</row>
    <row r="245" spans="1:38" x14ac:dyDescent="0.25">
      <c r="A245" s="12" t="s">
        <v>149</v>
      </c>
      <c r="B245" s="12"/>
      <c r="C245" s="12"/>
      <c r="D245" s="13">
        <f>D231-D243</f>
        <v>0</v>
      </c>
      <c r="E245" s="13">
        <f t="shared" ref="E245:M245" si="130">E231-E243</f>
        <v>0</v>
      </c>
      <c r="F245" s="13">
        <f t="shared" si="130"/>
        <v>-36250000</v>
      </c>
      <c r="G245" s="13">
        <f t="shared" si="130"/>
        <v>-93400000</v>
      </c>
      <c r="H245" s="13">
        <f t="shared" si="130"/>
        <v>-183025000</v>
      </c>
      <c r="I245" s="13">
        <f t="shared" si="130"/>
        <v>-231400000</v>
      </c>
      <c r="J245" s="13">
        <f t="shared" si="130"/>
        <v>-644059432.5</v>
      </c>
      <c r="K245" s="49">
        <f t="shared" si="130"/>
        <v>-24428954.375</v>
      </c>
      <c r="L245" s="13">
        <f t="shared" si="130"/>
        <v>-18879907.675000191</v>
      </c>
      <c r="M245" s="13">
        <f t="shared" si="130"/>
        <v>-13436860.040999889</v>
      </c>
      <c r="N245" s="13">
        <f t="shared" ref="N245:AJ245" si="131">N231-N243</f>
        <v>-77601931.454319954</v>
      </c>
      <c r="O245" s="13">
        <f t="shared" si="131"/>
        <v>7622715.7040934563</v>
      </c>
      <c r="P245" s="13">
        <f t="shared" si="131"/>
        <v>28734875.805675507</v>
      </c>
      <c r="Q245" s="13">
        <f t="shared" si="131"/>
        <v>33732299.109289169</v>
      </c>
      <c r="R245" s="13">
        <f t="shared" si="131"/>
        <v>-25387309.121025085</v>
      </c>
      <c r="S245" s="13">
        <f t="shared" si="131"/>
        <v>80373710.484054089</v>
      </c>
      <c r="T245" s="13">
        <f t="shared" si="131"/>
        <v>85012970.481235027</v>
      </c>
      <c r="U245" s="13">
        <f t="shared" si="131"/>
        <v>196703035.67835999</v>
      </c>
      <c r="V245" s="13">
        <f t="shared" si="131"/>
        <v>61842422.179427147</v>
      </c>
      <c r="W245" s="13">
        <f t="shared" si="131"/>
        <v>136852596.41051579</v>
      </c>
      <c r="X245" s="13">
        <f t="shared" si="131"/>
        <v>131730974.12622595</v>
      </c>
      <c r="Y245" s="13">
        <f t="shared" si="131"/>
        <v>147224919.39625072</v>
      </c>
      <c r="Z245" s="13">
        <f t="shared" si="131"/>
        <v>-88168256.428324699</v>
      </c>
      <c r="AA245" s="13">
        <f t="shared" si="131"/>
        <v>-86326295.76939106</v>
      </c>
      <c r="AB245" s="13">
        <f t="shared" si="131"/>
        <v>-92001995.897278786</v>
      </c>
      <c r="AC245" s="13">
        <f t="shared" si="131"/>
        <v>-74073210.027724266</v>
      </c>
      <c r="AD245" s="13">
        <f t="shared" si="131"/>
        <v>-160042848.44077873</v>
      </c>
      <c r="AE245" s="13">
        <f t="shared" si="131"/>
        <v>-58413879.622094631</v>
      </c>
      <c r="AF245" s="13">
        <f t="shared" si="131"/>
        <v>-64689331.427036285</v>
      </c>
      <c r="AG245" s="13">
        <f t="shared" si="131"/>
        <v>28877707.731923103</v>
      </c>
      <c r="AH245" s="13">
        <f t="shared" si="131"/>
        <v>-57715912.325938702</v>
      </c>
      <c r="AI245" s="13">
        <f t="shared" si="131"/>
        <v>15526595.215042591</v>
      </c>
      <c r="AJ245" s="13">
        <f t="shared" si="131"/>
        <v>59501952.906843185</v>
      </c>
      <c r="AK245" s="12"/>
      <c r="AL245" s="12"/>
    </row>
    <row r="246" spans="1:38" x14ac:dyDescent="0.25">
      <c r="A246" s="12"/>
      <c r="B246" s="12"/>
      <c r="C246" s="12"/>
      <c r="D246" s="12"/>
      <c r="E246" s="12" t="s">
        <v>178</v>
      </c>
      <c r="F246" s="12"/>
      <c r="G246" s="12"/>
      <c r="H246" s="12"/>
      <c r="I246" s="12"/>
      <c r="J246" s="12"/>
      <c r="K246" s="14" t="s">
        <v>8</v>
      </c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</row>
    <row r="247" spans="1:38" x14ac:dyDescent="0.25">
      <c r="A247" s="12" t="s">
        <v>123</v>
      </c>
      <c r="B247" s="12"/>
      <c r="C247" s="12"/>
      <c r="D247" s="13">
        <f>-MAX(0,D245)</f>
        <v>0</v>
      </c>
      <c r="E247" s="13">
        <f t="shared" ref="E247:M247" si="132">-MAX(0,E245)</f>
        <v>0</v>
      </c>
      <c r="F247" s="13">
        <f t="shared" si="132"/>
        <v>0</v>
      </c>
      <c r="G247" s="13">
        <f t="shared" si="132"/>
        <v>0</v>
      </c>
      <c r="H247" s="13">
        <f t="shared" si="132"/>
        <v>0</v>
      </c>
      <c r="I247" s="13">
        <f t="shared" si="132"/>
        <v>0</v>
      </c>
      <c r="J247" s="13">
        <f t="shared" si="132"/>
        <v>0</v>
      </c>
      <c r="K247" s="13">
        <f t="shared" si="132"/>
        <v>0</v>
      </c>
      <c r="L247" s="13">
        <f t="shared" si="132"/>
        <v>0</v>
      </c>
      <c r="M247" s="13">
        <f t="shared" si="132"/>
        <v>0</v>
      </c>
      <c r="N247" s="13">
        <f t="shared" ref="N247:AJ247" si="133">-MAX(0,N245)</f>
        <v>0</v>
      </c>
      <c r="O247" s="13">
        <f t="shared" si="133"/>
        <v>-7622715.7040934563</v>
      </c>
      <c r="P247" s="13">
        <f t="shared" si="133"/>
        <v>-28734875.805675507</v>
      </c>
      <c r="Q247" s="13">
        <f t="shared" si="133"/>
        <v>-33732299.109289169</v>
      </c>
      <c r="R247" s="13">
        <f t="shared" si="133"/>
        <v>0</v>
      </c>
      <c r="S247" s="13">
        <f t="shared" si="133"/>
        <v>-80373710.484054089</v>
      </c>
      <c r="T247" s="13">
        <f t="shared" si="133"/>
        <v>-85012970.481235027</v>
      </c>
      <c r="U247" s="13">
        <f t="shared" si="133"/>
        <v>-196703035.67835999</v>
      </c>
      <c r="V247" s="13">
        <f t="shared" si="133"/>
        <v>-61842422.179427147</v>
      </c>
      <c r="W247" s="13">
        <f t="shared" si="133"/>
        <v>-136852596.41051579</v>
      </c>
      <c r="X247" s="13">
        <f t="shared" si="133"/>
        <v>-131730974.12622595</v>
      </c>
      <c r="Y247" s="13">
        <f t="shared" si="133"/>
        <v>-147224919.39625072</v>
      </c>
      <c r="Z247" s="13">
        <f t="shared" si="133"/>
        <v>0</v>
      </c>
      <c r="AA247" s="13">
        <f t="shared" si="133"/>
        <v>0</v>
      </c>
      <c r="AB247" s="13">
        <f t="shared" si="133"/>
        <v>0</v>
      </c>
      <c r="AC247" s="13">
        <f t="shared" si="133"/>
        <v>0</v>
      </c>
      <c r="AD247" s="13">
        <f t="shared" si="133"/>
        <v>0</v>
      </c>
      <c r="AE247" s="13">
        <f t="shared" si="133"/>
        <v>0</v>
      </c>
      <c r="AF247" s="13">
        <f t="shared" si="133"/>
        <v>0</v>
      </c>
      <c r="AG247" s="13">
        <f t="shared" si="133"/>
        <v>-28877707.731923103</v>
      </c>
      <c r="AH247" s="13">
        <f t="shared" si="133"/>
        <v>0</v>
      </c>
      <c r="AI247" s="13">
        <f t="shared" si="133"/>
        <v>-15526595.215042591</v>
      </c>
      <c r="AJ247" s="13">
        <f t="shared" si="133"/>
        <v>-59501952.906843185</v>
      </c>
      <c r="AK247" s="12"/>
      <c r="AL247" s="12"/>
    </row>
    <row r="248" spans="1:38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21" t="s">
        <v>8</v>
      </c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</row>
    <row r="249" spans="1:38" x14ac:dyDescent="0.25">
      <c r="A249" s="12" t="s">
        <v>143</v>
      </c>
      <c r="B249" s="12"/>
      <c r="C249" s="12"/>
      <c r="D249" s="12"/>
      <c r="E249" s="12"/>
      <c r="F249" s="12"/>
      <c r="G249" s="12"/>
      <c r="H249" s="12"/>
      <c r="I249" s="12"/>
      <c r="J249" s="12"/>
      <c r="K249" s="15" t="s">
        <v>8</v>
      </c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</row>
    <row r="250" spans="1:38" x14ac:dyDescent="0.25">
      <c r="A250" s="12" t="s">
        <v>1</v>
      </c>
      <c r="B250" s="12"/>
      <c r="C250" s="12"/>
      <c r="D250" s="14" t="s">
        <v>8</v>
      </c>
      <c r="E250" s="14" t="s">
        <v>8</v>
      </c>
      <c r="F250" s="14" t="s">
        <v>8</v>
      </c>
      <c r="G250" s="14" t="s">
        <v>8</v>
      </c>
      <c r="H250" s="14" t="s">
        <v>8</v>
      </c>
      <c r="I250" s="14" t="s">
        <v>8</v>
      </c>
      <c r="J250" s="14">
        <f>J231/J169</f>
        <v>91.872977847748203</v>
      </c>
      <c r="K250" s="14">
        <f>K231/K169</f>
        <v>91.872977847748203</v>
      </c>
      <c r="L250" s="14">
        <f>L231/L169</f>
        <v>91.872977847748203</v>
      </c>
      <c r="M250" s="14">
        <f>M231/M169</f>
        <v>91.872977847748203</v>
      </c>
      <c r="N250" s="14">
        <f t="shared" ref="N250:AJ250" si="134">N231/N169</f>
        <v>91.872977847748203</v>
      </c>
      <c r="O250" s="14">
        <f t="shared" si="134"/>
        <v>91.872977847748203</v>
      </c>
      <c r="P250" s="14">
        <f t="shared" si="134"/>
        <v>91.872977847748203</v>
      </c>
      <c r="Q250" s="14">
        <f t="shared" si="134"/>
        <v>91.872977847748203</v>
      </c>
      <c r="R250" s="14">
        <f t="shared" si="134"/>
        <v>91.872977847748203</v>
      </c>
      <c r="S250" s="14">
        <f t="shared" si="134"/>
        <v>91.872977847748203</v>
      </c>
      <c r="T250" s="14">
        <f t="shared" si="134"/>
        <v>91.872977847748203</v>
      </c>
      <c r="U250" s="14">
        <f t="shared" si="134"/>
        <v>91.872977847748203</v>
      </c>
      <c r="V250" s="14">
        <f t="shared" si="134"/>
        <v>91.872977847748203</v>
      </c>
      <c r="W250" s="14">
        <f t="shared" si="134"/>
        <v>91.872977847748203</v>
      </c>
      <c r="X250" s="14">
        <f t="shared" si="134"/>
        <v>91.872977847748203</v>
      </c>
      <c r="Y250" s="14">
        <f t="shared" si="134"/>
        <v>91.872977847748203</v>
      </c>
      <c r="Z250" s="14">
        <f t="shared" si="134"/>
        <v>91.872977847748203</v>
      </c>
      <c r="AA250" s="14">
        <f t="shared" si="134"/>
        <v>91.872977847748203</v>
      </c>
      <c r="AB250" s="14">
        <f t="shared" si="134"/>
        <v>91.872977847748203</v>
      </c>
      <c r="AC250" s="14">
        <f t="shared" si="134"/>
        <v>91.872977847748203</v>
      </c>
      <c r="AD250" s="14">
        <f t="shared" si="134"/>
        <v>91.872977847748203</v>
      </c>
      <c r="AE250" s="14">
        <f t="shared" si="134"/>
        <v>91.872977847748203</v>
      </c>
      <c r="AF250" s="14">
        <f t="shared" si="134"/>
        <v>91.872977847748203</v>
      </c>
      <c r="AG250" s="14">
        <f t="shared" si="134"/>
        <v>91.872977847748203</v>
      </c>
      <c r="AH250" s="14">
        <f t="shared" si="134"/>
        <v>91.872977847748203</v>
      </c>
      <c r="AI250" s="14">
        <f t="shared" si="134"/>
        <v>91.872977847748203</v>
      </c>
      <c r="AJ250" s="14">
        <f t="shared" si="134"/>
        <v>91.872977847748203</v>
      </c>
      <c r="AK250" s="12"/>
      <c r="AL250" s="12"/>
    </row>
    <row r="251" spans="1:38" x14ac:dyDescent="0.25">
      <c r="A251" s="12"/>
      <c r="B251" s="12"/>
      <c r="C251" s="12"/>
      <c r="D251" s="14"/>
      <c r="E251" s="14"/>
      <c r="F251" s="14" t="s">
        <v>8</v>
      </c>
      <c r="G251" s="14" t="s">
        <v>8</v>
      </c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2"/>
      <c r="AL251" s="12"/>
    </row>
    <row r="252" spans="1:38" x14ac:dyDescent="0.25">
      <c r="A252" s="12" t="s">
        <v>157</v>
      </c>
      <c r="B252" s="12"/>
      <c r="C252" s="12"/>
      <c r="D252" s="14"/>
      <c r="E252" s="14" t="s">
        <v>8</v>
      </c>
      <c r="F252" s="14" t="s">
        <v>8</v>
      </c>
      <c r="G252" s="14" t="s">
        <v>8</v>
      </c>
      <c r="H252" s="14" t="s">
        <v>8</v>
      </c>
      <c r="I252" s="14" t="s">
        <v>8</v>
      </c>
      <c r="J252" s="14">
        <f>J234/J$169</f>
        <v>116.18121238917331</v>
      </c>
      <c r="K252" s="14">
        <f>K234/K$169</f>
        <v>12.732187659087487</v>
      </c>
      <c r="L252" s="14">
        <f>L234/L$169</f>
        <v>12.732187659087487</v>
      </c>
      <c r="M252" s="14">
        <f>M234/M$169</f>
        <v>12.732187659087487</v>
      </c>
      <c r="N252" s="14">
        <f t="shared" ref="N252:AJ252" si="135">N234/N$169</f>
        <v>12.335957752684349</v>
      </c>
      <c r="O252" s="14">
        <f t="shared" si="135"/>
        <v>12.335957752684349</v>
      </c>
      <c r="P252" s="14">
        <f t="shared" si="135"/>
        <v>11.732178847689092</v>
      </c>
      <c r="Q252" s="14">
        <f t="shared" si="135"/>
        <v>11.732178847689092</v>
      </c>
      <c r="R252" s="14">
        <f t="shared" si="135"/>
        <v>11.128399942693834</v>
      </c>
      <c r="S252" s="14">
        <f t="shared" si="135"/>
        <v>10.335940129887559</v>
      </c>
      <c r="T252" s="14">
        <f t="shared" si="135"/>
        <v>10.335940129887559</v>
      </c>
      <c r="U252" s="14">
        <f t="shared" si="135"/>
        <v>9.4538568858710512</v>
      </c>
      <c r="V252" s="14">
        <f t="shared" si="135"/>
        <v>9.4538568858710512</v>
      </c>
      <c r="W252" s="14">
        <f t="shared" si="135"/>
        <v>9.4538568858710512</v>
      </c>
      <c r="X252" s="14">
        <f t="shared" si="135"/>
        <v>9.4538568858710512</v>
      </c>
      <c r="Y252" s="14">
        <f t="shared" si="135"/>
        <v>8.6708311184553271</v>
      </c>
      <c r="Z252" s="14">
        <f t="shared" si="135"/>
        <v>8.6708311184553271</v>
      </c>
      <c r="AA252" s="14">
        <f t="shared" si="135"/>
        <v>7.6378031481900042</v>
      </c>
      <c r="AB252" s="14">
        <f t="shared" si="135"/>
        <v>7.6378031481900042</v>
      </c>
      <c r="AC252" s="14">
        <f t="shared" si="135"/>
        <v>6.7415688360876693</v>
      </c>
      <c r="AD252" s="14">
        <f t="shared" si="135"/>
        <v>6.7415688360876693</v>
      </c>
      <c r="AE252" s="14">
        <f t="shared" si="135"/>
        <v>1.920771641516162</v>
      </c>
      <c r="AF252" s="14">
        <f t="shared" si="135"/>
        <v>1.920771641516162</v>
      </c>
      <c r="AG252" s="14">
        <f t="shared" si="135"/>
        <v>1.920771641516162</v>
      </c>
      <c r="AH252" s="14">
        <f t="shared" si="135"/>
        <v>1.920771641516162</v>
      </c>
      <c r="AI252" s="14">
        <f t="shared" si="135"/>
        <v>1.920771641516162</v>
      </c>
      <c r="AJ252" s="14">
        <f t="shared" si="135"/>
        <v>0</v>
      </c>
      <c r="AK252" s="14" t="s">
        <v>8</v>
      </c>
      <c r="AL252" s="12"/>
    </row>
    <row r="253" spans="1:38" x14ac:dyDescent="0.25">
      <c r="A253" s="12" t="s">
        <v>158</v>
      </c>
      <c r="B253" s="12"/>
      <c r="C253" s="12"/>
      <c r="D253" s="14"/>
      <c r="E253" s="14" t="s">
        <v>8</v>
      </c>
      <c r="F253" s="14" t="s">
        <v>8</v>
      </c>
      <c r="G253" s="14" t="s">
        <v>8</v>
      </c>
      <c r="H253" s="14" t="s">
        <v>8</v>
      </c>
      <c r="I253" s="14" t="s">
        <v>8</v>
      </c>
      <c r="J253" s="14">
        <f t="shared" ref="J253:K253" si="136">J235/J$169</f>
        <v>68.868531351021531</v>
      </c>
      <c r="K253" s="14">
        <f t="shared" si="136"/>
        <v>7.5472363124407149</v>
      </c>
      <c r="L253" s="14">
        <f t="shared" ref="L253:M253" si="137">L235/L$169</f>
        <v>7.5472363124407149</v>
      </c>
      <c r="M253" s="14">
        <f t="shared" si="137"/>
        <v>7.5472363124407149</v>
      </c>
      <c r="N253" s="14">
        <f t="shared" ref="N253:AJ253" si="138">N235/N$169</f>
        <v>7.5472363124407149</v>
      </c>
      <c r="O253" s="14">
        <f t="shared" si="138"/>
        <v>7.5472363124407149</v>
      </c>
      <c r="P253" s="14">
        <f t="shared" si="138"/>
        <v>7.5472363124407149</v>
      </c>
      <c r="Q253" s="14">
        <f t="shared" si="138"/>
        <v>7.5472363124407149</v>
      </c>
      <c r="R253" s="14">
        <f t="shared" si="138"/>
        <v>7.5472363124407149</v>
      </c>
      <c r="S253" s="14">
        <f t="shared" si="138"/>
        <v>7.5472363124407149</v>
      </c>
      <c r="T253" s="14">
        <f t="shared" si="138"/>
        <v>7.5472363124407149</v>
      </c>
      <c r="U253" s="14">
        <f t="shared" si="138"/>
        <v>7.5472363124407149</v>
      </c>
      <c r="V253" s="14">
        <f t="shared" si="138"/>
        <v>9.4340453905508941</v>
      </c>
      <c r="W253" s="14">
        <f t="shared" si="138"/>
        <v>9.4340453905508941</v>
      </c>
      <c r="X253" s="14">
        <f t="shared" si="138"/>
        <v>9.4340453905508941</v>
      </c>
      <c r="Y253" s="14">
        <f t="shared" si="138"/>
        <v>9.4340453905508941</v>
      </c>
      <c r="Z253" s="14">
        <f t="shared" si="138"/>
        <v>15.09447262488143</v>
      </c>
      <c r="AA253" s="14">
        <f t="shared" si="138"/>
        <v>18.868090781101788</v>
      </c>
      <c r="AB253" s="14">
        <f t="shared" si="138"/>
        <v>18.868090781101788</v>
      </c>
      <c r="AC253" s="14">
        <f t="shared" si="138"/>
        <v>18.868090781101788</v>
      </c>
      <c r="AD253" s="14">
        <f t="shared" si="138"/>
        <v>18.868090781101788</v>
      </c>
      <c r="AE253" s="14">
        <f t="shared" si="138"/>
        <v>22.641708937322147</v>
      </c>
      <c r="AF253" s="14">
        <f t="shared" si="138"/>
        <v>22.641708937322147</v>
      </c>
      <c r="AG253" s="14">
        <f t="shared" si="138"/>
        <v>18.868090781101788</v>
      </c>
      <c r="AH253" s="14">
        <f t="shared" si="138"/>
        <v>18.868090781101788</v>
      </c>
      <c r="AI253" s="14">
        <f t="shared" si="138"/>
        <v>18.868090781101788</v>
      </c>
      <c r="AJ253" s="14">
        <f t="shared" si="138"/>
        <v>18.868090781101788</v>
      </c>
      <c r="AK253" s="14" t="s">
        <v>8</v>
      </c>
      <c r="AL253" s="12"/>
    </row>
    <row r="254" spans="1:38" x14ac:dyDescent="0.25">
      <c r="A254" s="12" t="s">
        <v>124</v>
      </c>
      <c r="B254" s="12"/>
      <c r="C254" s="12"/>
      <c r="D254" s="14"/>
      <c r="E254" s="14" t="s">
        <v>8</v>
      </c>
      <c r="F254" s="14" t="s">
        <v>8</v>
      </c>
      <c r="G254" s="14" t="s">
        <v>8</v>
      </c>
      <c r="H254" s="14" t="s">
        <v>8</v>
      </c>
      <c r="I254" s="14" t="s">
        <v>8</v>
      </c>
      <c r="J254" s="14">
        <f t="shared" ref="J254:M257" si="139">J238/J$169</f>
        <v>37.357734831361626</v>
      </c>
      <c r="K254" s="14">
        <f t="shared" si="139"/>
        <v>4.0939983376834661</v>
      </c>
      <c r="L254" s="14">
        <f t="shared" si="139"/>
        <v>3.6845985039151188</v>
      </c>
      <c r="M254" s="14">
        <f t="shared" si="139"/>
        <v>3.2751986701467724</v>
      </c>
      <c r="N254" s="14">
        <f t="shared" ref="N254:AJ254" si="140">N238/N$169</f>
        <v>2.8657988363784255</v>
      </c>
      <c r="O254" s="14">
        <f t="shared" si="140"/>
        <v>2.4563990026100786</v>
      </c>
      <c r="P254" s="14">
        <f t="shared" si="140"/>
        <v>2.0469991688417322</v>
      </c>
      <c r="Q254" s="14">
        <f t="shared" si="140"/>
        <v>1.6375993350733855</v>
      </c>
      <c r="R254" s="14">
        <f t="shared" si="140"/>
        <v>1.2281995013050391</v>
      </c>
      <c r="S254" s="14">
        <f t="shared" si="140"/>
        <v>0.81879966753669253</v>
      </c>
      <c r="T254" s="14">
        <f t="shared" si="140"/>
        <v>0.40939983376834588</v>
      </c>
      <c r="U254" s="14">
        <f t="shared" si="140"/>
        <v>0</v>
      </c>
      <c r="V254" s="14">
        <f t="shared" si="140"/>
        <v>0</v>
      </c>
      <c r="W254" s="14">
        <f t="shared" si="140"/>
        <v>0</v>
      </c>
      <c r="X254" s="14">
        <f t="shared" si="140"/>
        <v>0</v>
      </c>
      <c r="Y254" s="14">
        <f t="shared" si="140"/>
        <v>0</v>
      </c>
      <c r="Z254" s="14">
        <f t="shared" si="140"/>
        <v>0</v>
      </c>
      <c r="AA254" s="14">
        <f t="shared" si="140"/>
        <v>0</v>
      </c>
      <c r="AB254" s="14">
        <f t="shared" si="140"/>
        <v>0</v>
      </c>
      <c r="AC254" s="14">
        <f t="shared" si="140"/>
        <v>0</v>
      </c>
      <c r="AD254" s="14">
        <f t="shared" si="140"/>
        <v>0</v>
      </c>
      <c r="AE254" s="14">
        <f t="shared" si="140"/>
        <v>0</v>
      </c>
      <c r="AF254" s="14">
        <f t="shared" si="140"/>
        <v>0</v>
      </c>
      <c r="AG254" s="14">
        <f t="shared" si="140"/>
        <v>0</v>
      </c>
      <c r="AH254" s="14">
        <f t="shared" si="140"/>
        <v>0</v>
      </c>
      <c r="AI254" s="14">
        <f t="shared" si="140"/>
        <v>0</v>
      </c>
      <c r="AJ254" s="14">
        <f t="shared" si="140"/>
        <v>0</v>
      </c>
      <c r="AK254" s="14" t="s">
        <v>8</v>
      </c>
      <c r="AL254" s="12"/>
    </row>
    <row r="255" spans="1:38" x14ac:dyDescent="0.25">
      <c r="A255" s="12" t="s">
        <v>147</v>
      </c>
      <c r="B255" s="12"/>
      <c r="C255" s="12"/>
      <c r="D255" s="14"/>
      <c r="E255" s="14" t="s">
        <v>8</v>
      </c>
      <c r="F255" s="14" t="s">
        <v>8</v>
      </c>
      <c r="G255" s="14" t="s">
        <v>8</v>
      </c>
      <c r="H255" s="14" t="s">
        <v>8</v>
      </c>
      <c r="I255" s="14" t="s">
        <v>8</v>
      </c>
      <c r="J255" s="14">
        <f t="shared" si="139"/>
        <v>0</v>
      </c>
      <c r="K255" s="14">
        <f t="shared" si="139"/>
        <v>4.3094719344036481</v>
      </c>
      <c r="L255" s="14">
        <f t="shared" si="139"/>
        <v>4.3094719344036481</v>
      </c>
      <c r="M255" s="14">
        <f t="shared" si="139"/>
        <v>4.3094719344036481</v>
      </c>
      <c r="N255" s="14">
        <f t="shared" ref="N255:AJ255" si="141">N239/N$169</f>
        <v>4.3094719344036481</v>
      </c>
      <c r="O255" s="14">
        <f t="shared" si="141"/>
        <v>4.3094719344036481</v>
      </c>
      <c r="P255" s="14">
        <f t="shared" si="141"/>
        <v>4.3094719344036481</v>
      </c>
      <c r="Q255" s="14">
        <f t="shared" si="141"/>
        <v>4.3094719344036481</v>
      </c>
      <c r="R255" s="14">
        <f t="shared" si="141"/>
        <v>4.3094719344036481</v>
      </c>
      <c r="S255" s="14">
        <f t="shared" si="141"/>
        <v>4.3094719344036481</v>
      </c>
      <c r="T255" s="14">
        <f t="shared" si="141"/>
        <v>4.3094719344036481</v>
      </c>
      <c r="U255" s="14">
        <f t="shared" si="141"/>
        <v>0</v>
      </c>
      <c r="V255" s="14">
        <f t="shared" si="141"/>
        <v>0</v>
      </c>
      <c r="W255" s="14">
        <f t="shared" si="141"/>
        <v>0</v>
      </c>
      <c r="X255" s="14">
        <f t="shared" si="141"/>
        <v>0</v>
      </c>
      <c r="Y255" s="14">
        <f t="shared" si="141"/>
        <v>0</v>
      </c>
      <c r="Z255" s="14">
        <f t="shared" si="141"/>
        <v>0</v>
      </c>
      <c r="AA255" s="14">
        <f t="shared" si="141"/>
        <v>0</v>
      </c>
      <c r="AB255" s="14">
        <f t="shared" si="141"/>
        <v>0</v>
      </c>
      <c r="AC255" s="14">
        <f t="shared" si="141"/>
        <v>0</v>
      </c>
      <c r="AD255" s="14">
        <f t="shared" si="141"/>
        <v>0</v>
      </c>
      <c r="AE255" s="14">
        <f t="shared" si="141"/>
        <v>0</v>
      </c>
      <c r="AF255" s="14">
        <f t="shared" si="141"/>
        <v>0</v>
      </c>
      <c r="AG255" s="14">
        <f t="shared" si="141"/>
        <v>0</v>
      </c>
      <c r="AH255" s="14">
        <f t="shared" si="141"/>
        <v>0</v>
      </c>
      <c r="AI255" s="14">
        <f t="shared" si="141"/>
        <v>0</v>
      </c>
      <c r="AJ255" s="14">
        <f t="shared" si="141"/>
        <v>0</v>
      </c>
      <c r="AK255" s="14" t="s">
        <v>8</v>
      </c>
      <c r="AL255" s="12"/>
    </row>
    <row r="256" spans="1:38" x14ac:dyDescent="0.25">
      <c r="A256" s="12" t="s">
        <v>120</v>
      </c>
      <c r="B256" s="12"/>
      <c r="C256" s="12"/>
      <c r="D256" s="14"/>
      <c r="E256" s="14" t="s">
        <v>8</v>
      </c>
      <c r="F256" s="14" t="s">
        <v>8</v>
      </c>
      <c r="G256" s="14" t="s">
        <v>8</v>
      </c>
      <c r="H256" s="14" t="s">
        <v>8</v>
      </c>
      <c r="I256" s="14" t="s">
        <v>8</v>
      </c>
      <c r="J256" s="14">
        <f t="shared" si="139"/>
        <v>17.733646822888044</v>
      </c>
      <c r="K256" s="14">
        <f t="shared" si="139"/>
        <v>1.9434133504534843</v>
      </c>
      <c r="L256" s="14">
        <f t="shared" si="139"/>
        <v>1.9434133504534843</v>
      </c>
      <c r="M256" s="14">
        <f t="shared" si="139"/>
        <v>1.9434133504534843</v>
      </c>
      <c r="N256" s="14">
        <f t="shared" ref="N256:AJ256" si="142">N240/N$169</f>
        <v>1.9434133504534843</v>
      </c>
      <c r="O256" s="14">
        <f t="shared" si="142"/>
        <v>1.9434133504534843</v>
      </c>
      <c r="P256" s="14">
        <f t="shared" si="142"/>
        <v>1.9434133504534843</v>
      </c>
      <c r="Q256" s="14">
        <f t="shared" si="142"/>
        <v>1.9434133504534843</v>
      </c>
      <c r="R256" s="14">
        <f t="shared" si="142"/>
        <v>1.9434133504534843</v>
      </c>
      <c r="S256" s="14">
        <f t="shared" si="142"/>
        <v>1.9434133504534843</v>
      </c>
      <c r="T256" s="14">
        <f t="shared" si="142"/>
        <v>1.9434133504534843</v>
      </c>
      <c r="U256" s="14">
        <f t="shared" si="142"/>
        <v>1.8830354599539587</v>
      </c>
      <c r="V256" s="14">
        <f t="shared" si="142"/>
        <v>1.8226575694544329</v>
      </c>
      <c r="W256" s="14">
        <f t="shared" si="142"/>
        <v>1.7622796789549071</v>
      </c>
      <c r="X256" s="14">
        <f t="shared" si="142"/>
        <v>1.7019017884553813</v>
      </c>
      <c r="Y256" s="14">
        <f t="shared" si="142"/>
        <v>1.6415238979558555</v>
      </c>
      <c r="Z256" s="14">
        <f t="shared" si="142"/>
        <v>1.5811460074563302</v>
      </c>
      <c r="AA256" s="14">
        <f t="shared" si="142"/>
        <v>1.5207681169568044</v>
      </c>
      <c r="AB256" s="14">
        <f t="shared" si="142"/>
        <v>1.4603902264572783</v>
      </c>
      <c r="AC256" s="14">
        <f t="shared" si="142"/>
        <v>1.4000123359577528</v>
      </c>
      <c r="AD256" s="14">
        <f t="shared" si="142"/>
        <v>1.339634445458227</v>
      </c>
      <c r="AE256" s="14">
        <f t="shared" si="142"/>
        <v>1.2792565549587012</v>
      </c>
      <c r="AF256" s="14">
        <f t="shared" si="142"/>
        <v>1.2188786644591756</v>
      </c>
      <c r="AG256" s="14">
        <f t="shared" si="142"/>
        <v>1.15850077395965</v>
      </c>
      <c r="AH256" s="14">
        <f t="shared" si="142"/>
        <v>1.098122883460124</v>
      </c>
      <c r="AI256" s="14">
        <f t="shared" si="142"/>
        <v>1.0377449929605984</v>
      </c>
      <c r="AJ256" s="14">
        <f t="shared" si="142"/>
        <v>0.97736710246107272</v>
      </c>
      <c r="AK256" s="14" t="s">
        <v>8</v>
      </c>
      <c r="AL256" s="12"/>
    </row>
    <row r="257" spans="1:38" x14ac:dyDescent="0.25">
      <c r="A257" s="12" t="s">
        <v>121</v>
      </c>
      <c r="B257" s="12"/>
      <c r="C257" s="12"/>
      <c r="D257" s="14"/>
      <c r="E257" s="14" t="s">
        <v>8</v>
      </c>
      <c r="F257" s="14" t="s">
        <v>8</v>
      </c>
      <c r="G257" s="14" t="s">
        <v>8</v>
      </c>
      <c r="H257" s="14" t="s">
        <v>8</v>
      </c>
      <c r="I257" s="14" t="s">
        <v>8</v>
      </c>
      <c r="J257" s="14">
        <f t="shared" si="139"/>
        <v>0</v>
      </c>
      <c r="K257" s="14">
        <f t="shared" si="139"/>
        <v>0</v>
      </c>
      <c r="L257" s="14">
        <f t="shared" si="139"/>
        <v>0</v>
      </c>
      <c r="M257" s="14">
        <f t="shared" si="139"/>
        <v>0</v>
      </c>
      <c r="N257" s="14">
        <f t="shared" ref="N257:AJ257" si="143">N241/N$169</f>
        <v>0</v>
      </c>
      <c r="O257" s="14">
        <f t="shared" si="143"/>
        <v>0</v>
      </c>
      <c r="P257" s="14">
        <f t="shared" si="143"/>
        <v>0</v>
      </c>
      <c r="Q257" s="14">
        <f t="shared" si="143"/>
        <v>0</v>
      </c>
      <c r="R257" s="14">
        <f t="shared" si="143"/>
        <v>0</v>
      </c>
      <c r="S257" s="14">
        <f t="shared" si="143"/>
        <v>0</v>
      </c>
      <c r="T257" s="14">
        <f t="shared" si="143"/>
        <v>0</v>
      </c>
      <c r="U257" s="14">
        <f t="shared" si="143"/>
        <v>1.2075578099905144</v>
      </c>
      <c r="V257" s="14">
        <f t="shared" si="143"/>
        <v>1.2075578099905144</v>
      </c>
      <c r="W257" s="14">
        <f t="shared" si="143"/>
        <v>1.2075578099905144</v>
      </c>
      <c r="X257" s="14">
        <f t="shared" si="143"/>
        <v>1.2075578099905144</v>
      </c>
      <c r="Y257" s="14">
        <f t="shared" si="143"/>
        <v>1.2075578099905144</v>
      </c>
      <c r="Z257" s="14">
        <f t="shared" si="143"/>
        <v>1.2075578099905144</v>
      </c>
      <c r="AA257" s="14">
        <f t="shared" si="143"/>
        <v>1.2075578099905144</v>
      </c>
      <c r="AB257" s="14">
        <f t="shared" si="143"/>
        <v>1.2075578099905144</v>
      </c>
      <c r="AC257" s="14">
        <f t="shared" si="143"/>
        <v>1.2075578099905144</v>
      </c>
      <c r="AD257" s="14">
        <f t="shared" si="143"/>
        <v>1.2075578099905144</v>
      </c>
      <c r="AE257" s="14">
        <f t="shared" si="143"/>
        <v>1.2075578099905144</v>
      </c>
      <c r="AF257" s="14">
        <f t="shared" si="143"/>
        <v>1.2075578099905144</v>
      </c>
      <c r="AG257" s="14">
        <f t="shared" si="143"/>
        <v>1.2075578099905144</v>
      </c>
      <c r="AH257" s="14">
        <f t="shared" si="143"/>
        <v>1.2075578099905144</v>
      </c>
      <c r="AI257" s="14">
        <f t="shared" si="143"/>
        <v>1.2075578099905144</v>
      </c>
      <c r="AJ257" s="14">
        <f t="shared" si="143"/>
        <v>1.2075578099905144</v>
      </c>
      <c r="AK257" s="14" t="s">
        <v>8</v>
      </c>
      <c r="AL257" s="12"/>
    </row>
    <row r="258" spans="1:38" x14ac:dyDescent="0.25">
      <c r="A258" s="12" t="s">
        <v>154</v>
      </c>
      <c r="B258" s="12"/>
      <c r="C258" s="12"/>
      <c r="D258" s="14"/>
      <c r="E258" s="14" t="s">
        <v>8</v>
      </c>
      <c r="F258" s="14" t="s">
        <v>8</v>
      </c>
      <c r="G258" s="14" t="s">
        <v>80</v>
      </c>
      <c r="H258" s="14" t="s">
        <v>8</v>
      </c>
      <c r="I258" s="14" t="s">
        <v>8</v>
      </c>
      <c r="J258" s="14">
        <f>J237/J$169</f>
        <v>22.095186468435486</v>
      </c>
      <c r="K258" s="14">
        <f>K237/K$169</f>
        <v>10.754723631244072</v>
      </c>
      <c r="L258" s="14">
        <f>L237/L$169</f>
        <v>10.954723631244072</v>
      </c>
      <c r="M258" s="14">
        <f>M237/M$169</f>
        <v>11.158723631244072</v>
      </c>
      <c r="N258" s="14">
        <f t="shared" ref="N258:AJ258" si="144">N237/N$169</f>
        <v>14.385698156220359</v>
      </c>
      <c r="O258" s="14">
        <f t="shared" si="144"/>
        <v>11.579045231244072</v>
      </c>
      <c r="P258" s="14">
        <f t="shared" si="144"/>
        <v>11.795531663244072</v>
      </c>
      <c r="Q258" s="14">
        <f t="shared" si="144"/>
        <v>12.016347823884074</v>
      </c>
      <c r="R258" s="14">
        <f t="shared" si="144"/>
        <v>15.260474832713161</v>
      </c>
      <c r="S258" s="14">
        <f t="shared" si="144"/>
        <v>12.471317441266732</v>
      </c>
      <c r="T258" s="14">
        <f t="shared" si="144"/>
        <v>12.705649317467186</v>
      </c>
      <c r="U258" s="14">
        <f t="shared" si="144"/>
        <v>12.944667831191648</v>
      </c>
      <c r="V258" s="14">
        <f t="shared" si="144"/>
        <v>16.207361240166883</v>
      </c>
      <c r="W258" s="14">
        <f t="shared" si="144"/>
        <v>13.43714157686953</v>
      </c>
      <c r="X258" s="14">
        <f t="shared" si="144"/>
        <v>13.690789935782039</v>
      </c>
      <c r="Y258" s="14">
        <f t="shared" si="144"/>
        <v>13.949511261872798</v>
      </c>
      <c r="Z258" s="14">
        <f t="shared" si="144"/>
        <v>17.232301539461659</v>
      </c>
      <c r="AA258" s="14">
        <f t="shared" si="144"/>
        <v>14.4825806821502</v>
      </c>
      <c r="AB258" s="14">
        <f t="shared" si="144"/>
        <v>14.757137823168323</v>
      </c>
      <c r="AC258" s="14">
        <f t="shared" si="144"/>
        <v>15.037186107006809</v>
      </c>
      <c r="AD258" s="14">
        <f t="shared" si="144"/>
        <v>18.341729881498349</v>
      </c>
      <c r="AE258" s="14">
        <f t="shared" si="144"/>
        <v>15.614197591027624</v>
      </c>
      <c r="AF258" s="14">
        <f t="shared" si="144"/>
        <v>15.911387070223295</v>
      </c>
      <c r="AG258" s="14">
        <f t="shared" si="144"/>
        <v>16.214520339002878</v>
      </c>
      <c r="AH258" s="14">
        <f t="shared" si="144"/>
        <v>19.542610798134341</v>
      </c>
      <c r="AI258" s="14">
        <f t="shared" si="144"/>
        <v>16.839096125996335</v>
      </c>
      <c r="AJ258" s="14">
        <f t="shared" si="144"/>
        <v>17.160783575891383</v>
      </c>
      <c r="AK258" s="14" t="s">
        <v>8</v>
      </c>
      <c r="AL258" s="12"/>
    </row>
    <row r="259" spans="1:38" x14ac:dyDescent="0.25">
      <c r="A259" s="12" t="s">
        <v>148</v>
      </c>
      <c r="B259" s="12"/>
      <c r="C259" s="12"/>
      <c r="D259" s="14"/>
      <c r="E259" s="22" t="s">
        <v>8</v>
      </c>
      <c r="F259" s="22" t="s">
        <v>8</v>
      </c>
      <c r="G259" s="22" t="s">
        <v>8</v>
      </c>
      <c r="H259" s="22" t="s">
        <v>8</v>
      </c>
      <c r="I259" s="22" t="s">
        <v>8</v>
      </c>
      <c r="J259" s="22">
        <f>J236/J$169</f>
        <v>51.413802080105121</v>
      </c>
      <c r="K259" s="22">
        <f>K236/K$169</f>
        <v>51.413802080105121</v>
      </c>
      <c r="L259" s="22">
        <f>L236/L$169</f>
        <v>51.413802080105121</v>
      </c>
      <c r="M259" s="22">
        <f>M236/M$169</f>
        <v>51.413802080105121</v>
      </c>
      <c r="N259" s="22">
        <f t="shared" ref="N259:AJ259" si="145">N236/N$169</f>
        <v>51.413802080105121</v>
      </c>
      <c r="O259" s="22">
        <f t="shared" si="145"/>
        <v>51.413802080105121</v>
      </c>
      <c r="P259" s="22">
        <f t="shared" si="145"/>
        <v>51.413802080105121</v>
      </c>
      <c r="Q259" s="22">
        <f t="shared" si="145"/>
        <v>51.413802080105121</v>
      </c>
      <c r="R259" s="22">
        <f t="shared" si="145"/>
        <v>51.413802080105121</v>
      </c>
      <c r="S259" s="22">
        <f t="shared" si="145"/>
        <v>51.413802080105121</v>
      </c>
      <c r="T259" s="22">
        <f t="shared" si="145"/>
        <v>51.413802080105121</v>
      </c>
      <c r="U259" s="22">
        <f t="shared" si="145"/>
        <v>51.413802080105121</v>
      </c>
      <c r="V259" s="22">
        <f t="shared" si="145"/>
        <v>51.413802080105121</v>
      </c>
      <c r="W259" s="22">
        <f t="shared" si="145"/>
        <v>51.413802080105121</v>
      </c>
      <c r="X259" s="22">
        <f t="shared" si="145"/>
        <v>51.413802080105121</v>
      </c>
      <c r="Y259" s="22">
        <f t="shared" si="145"/>
        <v>51.413802080105121</v>
      </c>
      <c r="Z259" s="22">
        <f t="shared" si="145"/>
        <v>51.413802080105121</v>
      </c>
      <c r="AA259" s="22">
        <f t="shared" si="145"/>
        <v>51.413802080105121</v>
      </c>
      <c r="AB259" s="22">
        <f t="shared" si="145"/>
        <v>51.413802080105121</v>
      </c>
      <c r="AC259" s="22">
        <f t="shared" si="145"/>
        <v>51.413802080105121</v>
      </c>
      <c r="AD259" s="22">
        <f t="shared" si="145"/>
        <v>51.413802080105121</v>
      </c>
      <c r="AE259" s="22">
        <f t="shared" si="145"/>
        <v>51.413802080105121</v>
      </c>
      <c r="AF259" s="22">
        <f t="shared" si="145"/>
        <v>51.413802080105121</v>
      </c>
      <c r="AG259" s="22">
        <f t="shared" si="145"/>
        <v>51.413802080105121</v>
      </c>
      <c r="AH259" s="22">
        <f t="shared" si="145"/>
        <v>51.413802080105121</v>
      </c>
      <c r="AI259" s="22">
        <f t="shared" si="145"/>
        <v>51.413802080105121</v>
      </c>
      <c r="AJ259" s="22">
        <f t="shared" si="145"/>
        <v>51.413802080105121</v>
      </c>
      <c r="AK259" s="22" t="s">
        <v>8</v>
      </c>
      <c r="AL259" s="12"/>
    </row>
    <row r="260" spans="1:38" x14ac:dyDescent="0.25">
      <c r="A260" s="12"/>
      <c r="B260" s="12"/>
      <c r="C260" s="12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 t="s">
        <v>80</v>
      </c>
      <c r="AL260" s="12"/>
    </row>
    <row r="261" spans="1:38" x14ac:dyDescent="0.25">
      <c r="A261" s="12" t="s">
        <v>144</v>
      </c>
      <c r="B261" s="12"/>
      <c r="C261" s="12"/>
      <c r="D261" s="14"/>
      <c r="E261" s="14">
        <f>SUM(E252:E259)</f>
        <v>0</v>
      </c>
      <c r="F261" s="14">
        <f t="shared" ref="F261:J261" si="146">SUM(F252:F259)</f>
        <v>0</v>
      </c>
      <c r="G261" s="14">
        <f t="shared" si="146"/>
        <v>0</v>
      </c>
      <c r="H261" s="14">
        <f t="shared" si="146"/>
        <v>0</v>
      </c>
      <c r="I261" s="14">
        <f t="shared" si="146"/>
        <v>0</v>
      </c>
      <c r="J261" s="14">
        <f t="shared" si="146"/>
        <v>313.65011394298517</v>
      </c>
      <c r="K261" s="14">
        <f>SUM(K252:K259)</f>
        <v>92.794833305417995</v>
      </c>
      <c r="L261" s="14">
        <f>SUM(L252:L259)</f>
        <v>92.585433471649651</v>
      </c>
      <c r="M261" s="14">
        <f t="shared" ref="M261:AJ261" si="147">SUM(M252:M259)</f>
        <v>92.380033637881297</v>
      </c>
      <c r="N261" s="14">
        <f t="shared" si="147"/>
        <v>94.801378422686099</v>
      </c>
      <c r="O261" s="14">
        <f t="shared" si="147"/>
        <v>91.585325663941461</v>
      </c>
      <c r="P261" s="14">
        <f t="shared" si="147"/>
        <v>90.788633357177872</v>
      </c>
      <c r="Q261" s="14">
        <f t="shared" si="147"/>
        <v>90.600049684049523</v>
      </c>
      <c r="R261" s="14">
        <f t="shared" si="147"/>
        <v>92.830997954114991</v>
      </c>
      <c r="S261" s="14">
        <f t="shared" si="147"/>
        <v>88.83998091609395</v>
      </c>
      <c r="T261" s="14">
        <f t="shared" si="147"/>
        <v>88.66491295852606</v>
      </c>
      <c r="U261" s="14">
        <f t="shared" si="147"/>
        <v>84.450156379553007</v>
      </c>
      <c r="V261" s="14">
        <f t="shared" si="147"/>
        <v>89.539280976138897</v>
      </c>
      <c r="W261" s="14">
        <f t="shared" si="147"/>
        <v>86.70868342234202</v>
      </c>
      <c r="X261" s="14">
        <f t="shared" si="147"/>
        <v>86.90195389075501</v>
      </c>
      <c r="Y261" s="14">
        <f t="shared" si="147"/>
        <v>86.317271558930514</v>
      </c>
      <c r="Z261" s="14">
        <f t="shared" si="147"/>
        <v>95.200111180350376</v>
      </c>
      <c r="AA261" s="14">
        <f t="shared" si="147"/>
        <v>95.130602618494436</v>
      </c>
      <c r="AB261" s="14">
        <f t="shared" si="147"/>
        <v>95.344781869013033</v>
      </c>
      <c r="AC261" s="14">
        <f t="shared" si="147"/>
        <v>94.668217950249655</v>
      </c>
      <c r="AD261" s="14">
        <f t="shared" si="147"/>
        <v>97.912383834241666</v>
      </c>
      <c r="AE261" s="14">
        <f t="shared" si="147"/>
        <v>94.077294614920277</v>
      </c>
      <c r="AF261" s="14">
        <f t="shared" si="147"/>
        <v>94.314106203616404</v>
      </c>
      <c r="AG261" s="14">
        <f t="shared" si="147"/>
        <v>90.783243425676119</v>
      </c>
      <c r="AH261" s="14">
        <f t="shared" si="147"/>
        <v>94.050955994308055</v>
      </c>
      <c r="AI261" s="14">
        <f t="shared" si="147"/>
        <v>91.287063431670518</v>
      </c>
      <c r="AJ261" s="14">
        <f t="shared" si="147"/>
        <v>89.627601349549877</v>
      </c>
      <c r="AK261" s="14" t="s">
        <v>8</v>
      </c>
      <c r="AL261" s="12"/>
    </row>
    <row r="262" spans="1:38" x14ac:dyDescent="0.25">
      <c r="A262" s="12"/>
      <c r="B262" s="12"/>
      <c r="C262" s="12"/>
      <c r="D262" s="14"/>
      <c r="E262" s="14"/>
      <c r="F262" s="14"/>
      <c r="G262" s="14"/>
      <c r="H262" s="14"/>
      <c r="I262" s="14"/>
      <c r="J262" s="14"/>
      <c r="K262" s="14" t="s">
        <v>8</v>
      </c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2"/>
    </row>
    <row r="263" spans="1:38" x14ac:dyDescent="0.25">
      <c r="A263" s="12" t="s">
        <v>160</v>
      </c>
      <c r="B263" s="12"/>
      <c r="C263" s="12"/>
      <c r="D263" s="14"/>
      <c r="E263" s="14"/>
      <c r="F263" s="14"/>
      <c r="G263" s="14"/>
      <c r="H263" s="14"/>
      <c r="I263" s="14"/>
      <c r="J263" s="14">
        <f>J250-J261</f>
        <v>-221.77713609523698</v>
      </c>
      <c r="K263" s="14">
        <f>K250-K261</f>
        <v>-0.9218554576697926</v>
      </c>
      <c r="L263" s="14">
        <f t="shared" ref="L263:AJ263" si="148">L250-L261</f>
        <v>-0.71245562390144812</v>
      </c>
      <c r="M263" s="14">
        <f t="shared" si="148"/>
        <v>-0.50705579013309432</v>
      </c>
      <c r="N263" s="14">
        <f t="shared" si="148"/>
        <v>-2.9284005749378963</v>
      </c>
      <c r="O263" s="14">
        <f t="shared" si="148"/>
        <v>0.28765218380674185</v>
      </c>
      <c r="P263" s="14">
        <f t="shared" si="148"/>
        <v>1.0843444905703308</v>
      </c>
      <c r="Q263" s="14">
        <f t="shared" si="148"/>
        <v>1.2729281636986798</v>
      </c>
      <c r="R263" s="14">
        <f t="shared" si="148"/>
        <v>-0.95802010636678858</v>
      </c>
      <c r="S263" s="14">
        <f t="shared" si="148"/>
        <v>3.0329969316542531</v>
      </c>
      <c r="T263" s="14">
        <f t="shared" si="148"/>
        <v>3.2080648892221433</v>
      </c>
      <c r="U263" s="14">
        <f t="shared" si="148"/>
        <v>7.4228214681951954</v>
      </c>
      <c r="V263" s="14">
        <f t="shared" si="148"/>
        <v>2.3336968716093054</v>
      </c>
      <c r="W263" s="14">
        <f t="shared" si="148"/>
        <v>5.1642944254061831</v>
      </c>
      <c r="X263" s="14">
        <f t="shared" si="148"/>
        <v>4.9710239569931929</v>
      </c>
      <c r="Y263" s="14">
        <f t="shared" si="148"/>
        <v>5.5557062888176887</v>
      </c>
      <c r="Z263" s="14">
        <f t="shared" si="148"/>
        <v>-3.3271333326021733</v>
      </c>
      <c r="AA263" s="14">
        <f t="shared" si="148"/>
        <v>-3.2576247707462329</v>
      </c>
      <c r="AB263" s="14">
        <f t="shared" si="148"/>
        <v>-3.4718040212648305</v>
      </c>
      <c r="AC263" s="14">
        <f t="shared" si="148"/>
        <v>-2.7952401025014524</v>
      </c>
      <c r="AD263" s="14">
        <f t="shared" si="148"/>
        <v>-6.0394059864934633</v>
      </c>
      <c r="AE263" s="14">
        <f t="shared" si="148"/>
        <v>-2.2043167671720738</v>
      </c>
      <c r="AF263" s="14">
        <f t="shared" si="148"/>
        <v>-2.4411283558682015</v>
      </c>
      <c r="AG263" s="14">
        <f t="shared" si="148"/>
        <v>1.0897344220720839</v>
      </c>
      <c r="AH263" s="14">
        <f t="shared" si="148"/>
        <v>-2.1779781465598518</v>
      </c>
      <c r="AI263" s="14">
        <f t="shared" si="148"/>
        <v>0.58591441607768502</v>
      </c>
      <c r="AJ263" s="14">
        <f t="shared" si="148"/>
        <v>2.2453764981983255</v>
      </c>
      <c r="AK263" s="14"/>
      <c r="AL263" s="12"/>
    </row>
    <row r="264" spans="1:38" x14ac:dyDescent="0.25">
      <c r="A264" s="12"/>
      <c r="B264" s="12"/>
      <c r="C264" s="12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2"/>
      <c r="AL264" s="12"/>
    </row>
    <row r="265" spans="1:38" x14ac:dyDescent="0.25">
      <c r="A265" s="12" t="s">
        <v>159</v>
      </c>
      <c r="B265" s="12"/>
      <c r="C265" s="12"/>
      <c r="D265" s="14"/>
      <c r="E265" s="14"/>
      <c r="F265" s="14"/>
      <c r="G265" s="14"/>
      <c r="H265" s="14"/>
      <c r="I265" s="14"/>
      <c r="J265" s="14">
        <f>SUM(J252:J257)</f>
        <v>240.14112539444451</v>
      </c>
      <c r="K265" s="14">
        <f>SUM(K252:K257)</f>
        <v>30.626307594068798</v>
      </c>
      <c r="L265" s="14">
        <f t="shared" ref="L265:AJ265" si="149">SUM(L252:L257)</f>
        <v>30.216907760300451</v>
      </c>
      <c r="M265" s="14">
        <f t="shared" si="149"/>
        <v>29.807507926532104</v>
      </c>
      <c r="N265" s="14">
        <f t="shared" si="149"/>
        <v>29.001878186360621</v>
      </c>
      <c r="O265" s="14">
        <f t="shared" si="149"/>
        <v>28.592478352592273</v>
      </c>
      <c r="P265" s="14">
        <f t="shared" si="149"/>
        <v>27.579299613828674</v>
      </c>
      <c r="Q265" s="14">
        <f t="shared" si="149"/>
        <v>27.169899780060327</v>
      </c>
      <c r="R265" s="14">
        <f t="shared" si="149"/>
        <v>26.15672104129672</v>
      </c>
      <c r="S265" s="14">
        <f t="shared" si="149"/>
        <v>24.954861394722094</v>
      </c>
      <c r="T265" s="14">
        <f t="shared" si="149"/>
        <v>24.545461560953754</v>
      </c>
      <c r="U265" s="14">
        <f t="shared" si="149"/>
        <v>20.091686468256238</v>
      </c>
      <c r="V265" s="14">
        <f t="shared" si="149"/>
        <v>21.918117655866894</v>
      </c>
      <c r="W265" s="14">
        <f t="shared" si="149"/>
        <v>21.85773976536737</v>
      </c>
      <c r="X265" s="14">
        <f t="shared" si="149"/>
        <v>21.797361874867843</v>
      </c>
      <c r="Y265" s="14">
        <f t="shared" si="149"/>
        <v>20.953958216952593</v>
      </c>
      <c r="Z265" s="14">
        <f t="shared" si="149"/>
        <v>26.554007560783603</v>
      </c>
      <c r="AA265" s="14">
        <f t="shared" si="149"/>
        <v>29.234219856239115</v>
      </c>
      <c r="AB265" s="14">
        <f t="shared" si="149"/>
        <v>29.173841965739587</v>
      </c>
      <c r="AC265" s="14">
        <f t="shared" si="149"/>
        <v>28.217229763137727</v>
      </c>
      <c r="AD265" s="14">
        <f t="shared" si="149"/>
        <v>28.1568518726382</v>
      </c>
      <c r="AE265" s="14">
        <f t="shared" si="149"/>
        <v>27.049294943787523</v>
      </c>
      <c r="AF265" s="14">
        <f t="shared" si="149"/>
        <v>26.988917053287999</v>
      </c>
      <c r="AG265" s="14">
        <f t="shared" si="149"/>
        <v>23.154921006568113</v>
      </c>
      <c r="AH265" s="14">
        <f t="shared" si="149"/>
        <v>23.094543116068589</v>
      </c>
      <c r="AI265" s="14">
        <f t="shared" si="149"/>
        <v>23.034165225569062</v>
      </c>
      <c r="AJ265" s="14">
        <f t="shared" si="149"/>
        <v>21.053015693553377</v>
      </c>
      <c r="AK265" s="12"/>
      <c r="AL265" s="12"/>
    </row>
    <row r="267" spans="1:38" x14ac:dyDescent="0.25">
      <c r="A267" s="1" t="s">
        <v>71</v>
      </c>
    </row>
    <row r="268" spans="1:38" x14ac:dyDescent="0.25">
      <c r="D268" s="9"/>
    </row>
    <row r="269" spans="1:38" x14ac:dyDescent="0.25">
      <c r="A269" s="2" t="s">
        <v>187</v>
      </c>
    </row>
    <row r="271" spans="1:38" x14ac:dyDescent="0.25">
      <c r="A271" t="s">
        <v>15</v>
      </c>
      <c r="D271" s="3">
        <v>6350</v>
      </c>
    </row>
    <row r="272" spans="1:38" x14ac:dyDescent="0.25">
      <c r="A272" t="s">
        <v>27</v>
      </c>
      <c r="D272" s="3">
        <v>2112</v>
      </c>
      <c r="E272" t="s">
        <v>177</v>
      </c>
    </row>
    <row r="273" spans="1:12" x14ac:dyDescent="0.25">
      <c r="A273" t="s">
        <v>26</v>
      </c>
      <c r="D273" s="3">
        <v>864</v>
      </c>
      <c r="E273" t="s">
        <v>188</v>
      </c>
    </row>
    <row r="274" spans="1:12" x14ac:dyDescent="0.25">
      <c r="A274" t="s">
        <v>17</v>
      </c>
      <c r="D274" s="6">
        <v>638</v>
      </c>
      <c r="E274" t="s">
        <v>189</v>
      </c>
    </row>
    <row r="275" spans="1:12" x14ac:dyDescent="0.25">
      <c r="D275" s="9">
        <f>SUM(D271:D274)</f>
        <v>9964</v>
      </c>
      <c r="E275" t="s">
        <v>190</v>
      </c>
    </row>
    <row r="277" spans="1:12" x14ac:dyDescent="0.25">
      <c r="A277" s="2" t="s">
        <v>192</v>
      </c>
      <c r="D277" s="3"/>
    </row>
    <row r="278" spans="1:12" x14ac:dyDescent="0.25">
      <c r="A278" t="s">
        <v>15</v>
      </c>
      <c r="D278" s="3">
        <v>6350</v>
      </c>
      <c r="E278" t="s">
        <v>182</v>
      </c>
    </row>
    <row r="279" spans="1:12" x14ac:dyDescent="0.25">
      <c r="A279" t="s">
        <v>155</v>
      </c>
      <c r="D279" s="9">
        <v>2650</v>
      </c>
      <c r="E279" t="s">
        <v>183</v>
      </c>
    </row>
    <row r="280" spans="1:12" x14ac:dyDescent="0.25">
      <c r="A280" t="s">
        <v>30</v>
      </c>
      <c r="D280" s="3">
        <v>900</v>
      </c>
      <c r="E280" t="s">
        <v>184</v>
      </c>
      <c r="K280" s="3">
        <v>242</v>
      </c>
    </row>
    <row r="281" spans="1:12" x14ac:dyDescent="0.25">
      <c r="A281" t="s">
        <v>17</v>
      </c>
      <c r="D281" s="6">
        <f>K281+K282</f>
        <v>1030</v>
      </c>
      <c r="E281" t="s">
        <v>186</v>
      </c>
      <c r="K281" s="3">
        <v>824</v>
      </c>
      <c r="L281" t="s">
        <v>179</v>
      </c>
    </row>
    <row r="282" spans="1:12" x14ac:dyDescent="0.25">
      <c r="A282" t="s">
        <v>18</v>
      </c>
      <c r="D282" s="3">
        <f>SUM(D278:D281)</f>
        <v>10930</v>
      </c>
      <c r="E282" t="s">
        <v>180</v>
      </c>
      <c r="H282" s="5">
        <v>0.05</v>
      </c>
      <c r="I282" t="s">
        <v>181</v>
      </c>
      <c r="K282" s="3">
        <f>K281*H282*5</f>
        <v>206</v>
      </c>
    </row>
    <row r="283" spans="1:12" x14ac:dyDescent="0.25">
      <c r="E283" s="3">
        <f>D282+K280</f>
        <v>11172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Livingston</dc:creator>
  <cp:lastModifiedBy>Laurie Gimber</cp:lastModifiedBy>
  <dcterms:created xsi:type="dcterms:W3CDTF">2017-09-16T21:42:04Z</dcterms:created>
  <dcterms:modified xsi:type="dcterms:W3CDTF">2018-06-22T21:14:27Z</dcterms:modified>
</cp:coreProperties>
</file>