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66925"/>
  <xr:revisionPtr revIDLastSave="1320" documentId="13_ncr:1_{13DFCCC2-4E9D-554C-BDAC-10AB2DB10051}" xr6:coauthVersionLast="47" xr6:coauthVersionMax="47" xr10:uidLastSave="{3D4D15CD-50DE-40FB-BA23-0CBCC0DBAA7C}"/>
  <bookViews>
    <workbookView xWindow="30465" yWindow="1695" windowWidth="21615" windowHeight="11340" firstSheet="2" activeTab="6" xr2:uid="{2C6EA7D6-F448-A245-A372-5BF88734D55E}"/>
  </bookViews>
  <sheets>
    <sheet name="Investiment Costs|Useful Life" sheetId="4" r:id="rId1"/>
    <sheet name="Infra Remaining useful life" sheetId="5" r:id="rId2"/>
    <sheet name="Infra Average Investiment Costs" sheetId="6" r:id="rId3"/>
    <sheet name="DR3%" sheetId="2" r:id="rId4"/>
    <sheet name="DR3% Chokepoints" sheetId="3" r:id="rId5"/>
    <sheet name="Climate Data Future Scenarios " sheetId="7" r:id="rId6"/>
    <sheet name="Baseline RCPs" sheetId="12" r:id="rId7"/>
    <sheet name="Percentile 10th" sheetId="10" r:id="rId8"/>
    <sheet name="Percentile 90th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" i="12" l="1"/>
  <c r="M2" i="12"/>
  <c r="Q3" i="7"/>
  <c r="Q4" i="7"/>
  <c r="Q12" i="7"/>
  <c r="Q13" i="7"/>
  <c r="H15" i="11"/>
  <c r="I15" i="11"/>
  <c r="J15" i="11"/>
  <c r="K15" i="11"/>
  <c r="H16" i="11"/>
  <c r="I16" i="11"/>
  <c r="J16" i="11"/>
  <c r="K16" i="11"/>
  <c r="H17" i="11"/>
  <c r="I17" i="11"/>
  <c r="J17" i="11"/>
  <c r="K17" i="11"/>
  <c r="H18" i="11"/>
  <c r="I18" i="11"/>
  <c r="J18" i="11"/>
  <c r="K18" i="11"/>
  <c r="H19" i="11"/>
  <c r="I19" i="11"/>
  <c r="J19" i="11"/>
  <c r="K19" i="11"/>
  <c r="H20" i="11"/>
  <c r="I20" i="11"/>
  <c r="J20" i="11"/>
  <c r="K20" i="11"/>
  <c r="I14" i="11"/>
  <c r="J14" i="11"/>
  <c r="K14" i="11"/>
  <c r="H14" i="11"/>
  <c r="M15" i="11"/>
  <c r="M14" i="11"/>
  <c r="H4" i="11"/>
  <c r="I4" i="11"/>
  <c r="J4" i="11"/>
  <c r="K4" i="11"/>
  <c r="H5" i="11"/>
  <c r="I5" i="11"/>
  <c r="J5" i="11"/>
  <c r="K5" i="11"/>
  <c r="H6" i="11"/>
  <c r="I6" i="11"/>
  <c r="J6" i="11"/>
  <c r="K6" i="11"/>
  <c r="H7" i="11"/>
  <c r="I7" i="11"/>
  <c r="J7" i="11"/>
  <c r="K7" i="11"/>
  <c r="H8" i="11"/>
  <c r="I8" i="11"/>
  <c r="J8" i="11"/>
  <c r="K8" i="11"/>
  <c r="H9" i="11"/>
  <c r="I9" i="11"/>
  <c r="J9" i="11"/>
  <c r="K9" i="11"/>
  <c r="I3" i="11"/>
  <c r="J3" i="11"/>
  <c r="K3" i="11"/>
  <c r="H3" i="11"/>
  <c r="M3" i="11"/>
  <c r="M2" i="11"/>
  <c r="H15" i="10"/>
  <c r="I15" i="10"/>
  <c r="J15" i="10"/>
  <c r="K15" i="10"/>
  <c r="H16" i="10"/>
  <c r="I16" i="10"/>
  <c r="J16" i="10"/>
  <c r="K16" i="10"/>
  <c r="H17" i="10"/>
  <c r="I17" i="10"/>
  <c r="J17" i="10"/>
  <c r="K17" i="10"/>
  <c r="H18" i="10"/>
  <c r="I18" i="10"/>
  <c r="J18" i="10"/>
  <c r="K18" i="10"/>
  <c r="H19" i="10"/>
  <c r="I19" i="10"/>
  <c r="J19" i="10"/>
  <c r="K19" i="10"/>
  <c r="H20" i="10"/>
  <c r="I20" i="10"/>
  <c r="J20" i="10"/>
  <c r="K20" i="10"/>
  <c r="I14" i="10"/>
  <c r="J14" i="10"/>
  <c r="K14" i="10"/>
  <c r="H14" i="10"/>
  <c r="M14" i="10"/>
  <c r="M13" i="10"/>
  <c r="H4" i="10"/>
  <c r="I4" i="10"/>
  <c r="J4" i="10"/>
  <c r="K4" i="10"/>
  <c r="H5" i="10"/>
  <c r="I5" i="10"/>
  <c r="J5" i="10"/>
  <c r="K5" i="10"/>
  <c r="H6" i="10"/>
  <c r="I6" i="10"/>
  <c r="J6" i="10"/>
  <c r="K6" i="10"/>
  <c r="H7" i="10"/>
  <c r="I7" i="10"/>
  <c r="J7" i="10"/>
  <c r="K7" i="10"/>
  <c r="H8" i="10"/>
  <c r="I8" i="10"/>
  <c r="J8" i="10"/>
  <c r="K8" i="10"/>
  <c r="H9" i="10"/>
  <c r="I9" i="10"/>
  <c r="J9" i="10"/>
  <c r="K9" i="10"/>
  <c r="I3" i="10"/>
  <c r="J3" i="10"/>
  <c r="K3" i="10"/>
  <c r="H3" i="10"/>
  <c r="M3" i="10"/>
  <c r="M2" i="10"/>
  <c r="Q30" i="7"/>
  <c r="Q29" i="7"/>
  <c r="Q24" i="7"/>
  <c r="Q23" i="7"/>
  <c r="F7" i="2"/>
  <c r="F6" i="2"/>
  <c r="F5" i="2"/>
  <c r="F3" i="2"/>
  <c r="F10" i="3"/>
  <c r="F8" i="3"/>
  <c r="F10" i="2"/>
  <c r="F8" i="2"/>
  <c r="F4" i="2"/>
  <c r="F4" i="3"/>
  <c r="F5" i="3"/>
  <c r="F6" i="3"/>
  <c r="F7" i="3"/>
  <c r="F9" i="3"/>
  <c r="F11" i="3"/>
  <c r="F3" i="3"/>
  <c r="F9" i="2"/>
  <c r="F11" i="2"/>
  <c r="F4" i="4"/>
  <c r="F5" i="4"/>
  <c r="F6" i="4"/>
  <c r="F7" i="4"/>
  <c r="F8" i="4"/>
  <c r="F9" i="4"/>
  <c r="F10" i="4"/>
  <c r="F11" i="4"/>
  <c r="F3" i="4"/>
  <c r="F4" i="6"/>
  <c r="F5" i="6"/>
  <c r="F6" i="6"/>
  <c r="F7" i="6"/>
  <c r="F8" i="6"/>
  <c r="F9" i="6"/>
  <c r="F10" i="6"/>
  <c r="F11" i="6"/>
  <c r="F3" i="6"/>
  <c r="J5" i="12" l="1"/>
  <c r="I5" i="12"/>
  <c r="K4" i="12"/>
  <c r="J4" i="12"/>
  <c r="I4" i="12"/>
  <c r="K7" i="12"/>
  <c r="H4" i="12"/>
  <c r="K3" i="12"/>
  <c r="J7" i="12"/>
  <c r="J3" i="12"/>
  <c r="I3" i="12"/>
  <c r="H5" i="12"/>
  <c r="K9" i="12"/>
  <c r="I7" i="12"/>
  <c r="H3" i="12"/>
  <c r="J9" i="12"/>
  <c r="K6" i="12"/>
  <c r="H9" i="12"/>
  <c r="I9" i="12"/>
  <c r="J6" i="12"/>
  <c r="H8" i="12"/>
  <c r="K8" i="12"/>
  <c r="I6" i="12"/>
  <c r="H7" i="12"/>
  <c r="J8" i="12"/>
  <c r="K5" i="12"/>
  <c r="H6" i="12"/>
  <c r="I8" i="12"/>
  <c r="I4" i="7"/>
  <c r="K24" i="7"/>
  <c r="I30" i="7"/>
  <c r="J24" i="7"/>
  <c r="K7" i="7"/>
  <c r="K14" i="7"/>
  <c r="K19" i="7"/>
  <c r="I17" i="7"/>
  <c r="J13" i="7"/>
  <c r="K25" i="7"/>
  <c r="I33" i="7"/>
  <c r="H5" i="7"/>
  <c r="I5" i="7"/>
  <c r="J19" i="7"/>
  <c r="I13" i="7"/>
  <c r="J6" i="7"/>
  <c r="K23" i="7"/>
  <c r="K31" i="7"/>
  <c r="J25" i="7"/>
  <c r="H9" i="7"/>
  <c r="I9" i="7"/>
  <c r="K3" i="7"/>
  <c r="H17" i="7"/>
  <c r="I18" i="7"/>
  <c r="J14" i="7"/>
  <c r="I29" i="7"/>
  <c r="H34" i="7"/>
  <c r="H32" i="7"/>
  <c r="H30" i="7"/>
  <c r="H8" i="7"/>
  <c r="K8" i="7"/>
  <c r="I6" i="7"/>
  <c r="J3" i="7"/>
  <c r="H15" i="7"/>
  <c r="K17" i="7"/>
  <c r="I14" i="7"/>
  <c r="J23" i="7"/>
  <c r="I24" i="7"/>
  <c r="K35" i="7"/>
  <c r="K33" i="7"/>
  <c r="H7" i="7"/>
  <c r="J8" i="7"/>
  <c r="K5" i="7"/>
  <c r="I3" i="7"/>
  <c r="H14" i="7"/>
  <c r="J17" i="7"/>
  <c r="K13" i="7"/>
  <c r="I23" i="7"/>
  <c r="H24" i="7"/>
  <c r="J35" i="7"/>
  <c r="J33" i="7"/>
  <c r="J31" i="7"/>
  <c r="H35" i="7"/>
  <c r="H33" i="7"/>
  <c r="H31" i="7"/>
  <c r="H6" i="7"/>
  <c r="I8" i="7"/>
  <c r="J5" i="7"/>
  <c r="I35" i="7"/>
  <c r="I31" i="7"/>
  <c r="K15" i="7"/>
  <c r="H4" i="7"/>
  <c r="J7" i="7"/>
  <c r="K4" i="7"/>
  <c r="H13" i="7"/>
  <c r="I19" i="7"/>
  <c r="J15" i="7"/>
  <c r="I25" i="7"/>
  <c r="H29" i="7"/>
  <c r="K34" i="7"/>
  <c r="K32" i="7"/>
  <c r="K30" i="7"/>
  <c r="K9" i="7"/>
  <c r="I7" i="7"/>
  <c r="J4" i="7"/>
  <c r="H19" i="7"/>
  <c r="K18" i="7"/>
  <c r="I15" i="7"/>
  <c r="J30" i="7"/>
  <c r="H25" i="7"/>
  <c r="K29" i="7"/>
  <c r="J34" i="7"/>
  <c r="J32" i="7"/>
  <c r="H3" i="7"/>
  <c r="J9" i="7"/>
  <c r="K6" i="7"/>
  <c r="H18" i="7"/>
  <c r="J18" i="7"/>
  <c r="H23" i="7"/>
  <c r="J29" i="7"/>
  <c r="I34" i="7"/>
  <c r="I32" i="7"/>
</calcChain>
</file>

<file path=xl/sharedStrings.xml><?xml version="1.0" encoding="utf-8"?>
<sst xmlns="http://schemas.openxmlformats.org/spreadsheetml/2006/main" count="340" uniqueCount="48">
  <si>
    <t>Total</t>
  </si>
  <si>
    <t>Commercial buildings</t>
  </si>
  <si>
    <t>Institutional buildings</t>
  </si>
  <si>
    <t>Marine engineering infrastructure</t>
  </si>
  <si>
    <t>Transportation engineering infrastructure</t>
  </si>
  <si>
    <t>Communications networks</t>
  </si>
  <si>
    <t>Electric power infrastructure</t>
  </si>
  <si>
    <t>Oil and gas engineering construction</t>
  </si>
  <si>
    <t>Transportation machinery and equipment</t>
  </si>
  <si>
    <t>Other machinery and equipment</t>
  </si>
  <si>
    <t>T</t>
  </si>
  <si>
    <t>Remaining useful life (%)</t>
  </si>
  <si>
    <t>Alta</t>
  </si>
  <si>
    <t>BC</t>
  </si>
  <si>
    <t>NT</t>
  </si>
  <si>
    <t>MB</t>
  </si>
  <si>
    <t>Sectors</t>
  </si>
  <si>
    <t>Investement Cost/Useful life $M</t>
  </si>
  <si>
    <t>TX</t>
  </si>
  <si>
    <t>TN</t>
  </si>
  <si>
    <t>RX5day</t>
  </si>
  <si>
    <t>RX1day</t>
  </si>
  <si>
    <t>PR</t>
  </si>
  <si>
    <t>Variables</t>
  </si>
  <si>
    <t>CMIP5 - RCP8.5 (Delta-change)</t>
  </si>
  <si>
    <t>CMIP6 - SSP5-8.5 (Delta-change)</t>
  </si>
  <si>
    <t>Average Investment Costs (2016-2020) $M</t>
  </si>
  <si>
    <t>Chokepoints with DR3%  $M</t>
  </si>
  <si>
    <t>Discount Rates 3% $M</t>
  </si>
  <si>
    <t>TDD</t>
  </si>
  <si>
    <t>Permafrost</t>
  </si>
  <si>
    <t>Static Data</t>
  </si>
  <si>
    <t>Freezing Rain</t>
  </si>
  <si>
    <t>CMIP5 - RCP8.5 (Delta-change) N</t>
  </si>
  <si>
    <t>CMIP6 - SSP5-8.5 (Delta-change) N</t>
  </si>
  <si>
    <t>Static Data N</t>
  </si>
  <si>
    <t>CMIP5 - RCP4.5 (Delta-change)</t>
  </si>
  <si>
    <t>CMIP5 - RCP4.5 (Delta-change) N</t>
  </si>
  <si>
    <t>Wildfires</t>
  </si>
  <si>
    <t>Mean</t>
  </si>
  <si>
    <t>STD</t>
  </si>
  <si>
    <t>$ -</t>
  </si>
  <si>
    <t>CMIP5 - RCP8.5 (Delta-change) N 10th</t>
  </si>
  <si>
    <t>CMIP5 - RCP4.5 (Delta-change) N 10th</t>
  </si>
  <si>
    <t>CMIP5 - RCP8.5 (Delta-change) N 90th</t>
  </si>
  <si>
    <t>CMIP5 - RCP4.5 (Delta-change) N 90th</t>
  </si>
  <si>
    <t xml:space="preserve">Baseline </t>
  </si>
  <si>
    <t>Normalization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</si>
</sst>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;[Red]\-&quot;$&quot;#,##0"/>
    <numFmt numFmtId="8" formatCode="&quot;$&quot;#,##0.00;[Red]\-&quot;$&quot;#,##0.00"/>
    <numFmt numFmtId="164" formatCode="_(&quot;$&quot;* #,##0.00_);_(&quot;$&quot;* \(#,##0.00\);_(&quot;$&quot;* &quot;-&quot;??_);_(@_)"/>
    <numFmt numFmtId="165" formatCode="_(&quot;$&quot;* #,##0.0_);_(&quot;$&quot;* \(#,##0.0\);_(&quot;$&quot;* &quot;-&quot;??_);_(@_)"/>
    <numFmt numFmtId="166" formatCode="_(&quot;$&quot;* #,##0_);_(&quot;$&quot;* \(#,##0\);_(&quot;$&quot;* &quot;-&quot;??_);_(@_)"/>
    <numFmt numFmtId="167" formatCode="0.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b/>
      <sz val="11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383"/>
        <bgColor indexed="64"/>
      </patternFill>
    </fill>
    <fill>
      <patternFill patternType="solid">
        <fgColor rgb="FF88C87D"/>
        <bgColor indexed="64"/>
      </patternFill>
    </fill>
    <fill>
      <patternFill patternType="solid">
        <fgColor rgb="FF6DC07B"/>
        <bgColor indexed="64"/>
      </patternFill>
    </fill>
    <fill>
      <patternFill patternType="solid">
        <fgColor rgb="FFD7DF81"/>
        <bgColor indexed="64"/>
      </patternFill>
    </fill>
    <fill>
      <patternFill patternType="solid">
        <fgColor rgb="FFFB9A75"/>
        <bgColor indexed="64"/>
      </patternFill>
    </fill>
    <fill>
      <patternFill patternType="solid">
        <fgColor rgb="FFFCA978"/>
        <bgColor indexed="64"/>
      </patternFill>
    </fill>
    <fill>
      <patternFill patternType="solid">
        <fgColor rgb="FFA0CF7E"/>
        <bgColor indexed="64"/>
      </patternFill>
    </fill>
    <fill>
      <patternFill patternType="solid">
        <fgColor rgb="FFFB9C75"/>
        <bgColor indexed="64"/>
      </patternFill>
    </fill>
    <fill>
      <patternFill patternType="solid">
        <fgColor rgb="FF77C37C"/>
        <bgColor indexed="64"/>
      </patternFill>
    </fill>
    <fill>
      <patternFill patternType="solid">
        <fgColor rgb="FFFFDF82"/>
        <bgColor indexed="64"/>
      </patternFill>
    </fill>
    <fill>
      <patternFill patternType="solid">
        <fgColor rgb="FF6DC17B"/>
        <bgColor indexed="64"/>
      </patternFill>
    </fill>
    <fill>
      <patternFill patternType="solid">
        <fgColor rgb="FF63BE7B"/>
        <bgColor indexed="64"/>
      </patternFill>
    </fill>
    <fill>
      <patternFill patternType="solid">
        <fgColor rgb="FF8FCA7D"/>
        <bgColor indexed="64"/>
      </patternFill>
    </fill>
    <fill>
      <patternFill patternType="solid">
        <fgColor rgb="FFF8696B"/>
        <bgColor indexed="64"/>
      </patternFill>
    </fill>
    <fill>
      <patternFill patternType="solid">
        <fgColor rgb="FFFB8F73"/>
        <bgColor indexed="64"/>
      </patternFill>
    </fill>
    <fill>
      <patternFill patternType="solid">
        <fgColor rgb="FFFED480"/>
        <bgColor indexed="64"/>
      </patternFill>
    </fill>
    <fill>
      <patternFill patternType="solid">
        <fgColor rgb="FFB2D57F"/>
        <bgColor indexed="64"/>
      </patternFill>
    </fill>
    <fill>
      <patternFill patternType="solid">
        <fgColor rgb="FFFFE283"/>
        <bgColor indexed="64"/>
      </patternFill>
    </fill>
    <fill>
      <patternFill patternType="solid">
        <fgColor rgb="FFC0D880"/>
        <bgColor indexed="64"/>
      </patternFill>
    </fill>
    <fill>
      <patternFill patternType="solid">
        <fgColor rgb="FF6EC17B"/>
        <bgColor indexed="64"/>
      </patternFill>
    </fill>
    <fill>
      <patternFill patternType="solid">
        <fgColor rgb="FFFFEB84"/>
        <bgColor indexed="64"/>
      </patternFill>
    </fill>
    <fill>
      <patternFill patternType="solid">
        <fgColor rgb="FFFCAC78"/>
        <bgColor indexed="64"/>
      </patternFill>
    </fill>
    <fill>
      <patternFill patternType="solid">
        <fgColor rgb="FFFA8270"/>
        <bgColor indexed="64"/>
      </patternFill>
    </fill>
    <fill>
      <patternFill patternType="solid">
        <fgColor rgb="FFFCB079"/>
        <bgColor indexed="64"/>
      </patternFill>
    </fill>
    <fill>
      <patternFill patternType="solid">
        <fgColor rgb="FF7BC57C"/>
        <bgColor indexed="64"/>
      </patternFill>
    </fill>
    <fill>
      <patternFill patternType="solid">
        <fgColor rgb="FFF9766E"/>
        <bgColor indexed="64"/>
      </patternFill>
    </fill>
    <fill>
      <patternFill patternType="solid">
        <fgColor rgb="FFFFDB81"/>
        <bgColor indexed="64"/>
      </patternFill>
    </fill>
    <fill>
      <patternFill patternType="solid">
        <fgColor rgb="FF65BE7B"/>
        <bgColor indexed="64"/>
      </patternFill>
    </fill>
    <fill>
      <patternFill patternType="solid">
        <fgColor rgb="FFFED07F"/>
        <bgColor indexed="64"/>
      </patternFill>
    </fill>
    <fill>
      <patternFill patternType="solid">
        <fgColor rgb="FFFFE884"/>
        <bgColor indexed="64"/>
      </patternFill>
    </fill>
    <fill>
      <patternFill patternType="solid">
        <fgColor rgb="FF8CCA7D"/>
        <bgColor indexed="64"/>
      </patternFill>
    </fill>
    <fill>
      <patternFill patternType="solid">
        <fgColor rgb="FF94CC7D"/>
        <bgColor indexed="64"/>
      </patternFill>
    </fill>
    <fill>
      <patternFill patternType="solid">
        <fgColor rgb="FFFAE983"/>
        <bgColor indexed="64"/>
      </patternFill>
    </fill>
    <fill>
      <patternFill patternType="solid">
        <fgColor rgb="FF83C77C"/>
        <bgColor indexed="64"/>
      </patternFill>
    </fill>
    <fill>
      <patternFill patternType="solid">
        <fgColor rgb="FF66BF7B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5">
    <xf numFmtId="0" fontId="0" fillId="0" borderId="0" xfId="0"/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164" fontId="0" fillId="0" borderId="0" xfId="0" applyNumberFormat="1"/>
    <xf numFmtId="166" fontId="4" fillId="0" borderId="1" xfId="1" applyNumberFormat="1" applyFont="1" applyBorder="1" applyAlignment="1">
      <alignment horizontal="center" vertical="center"/>
    </xf>
    <xf numFmtId="166" fontId="0" fillId="0" borderId="0" xfId="0" applyNumberFormat="1"/>
    <xf numFmtId="0" fontId="4" fillId="0" borderId="1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166" fontId="4" fillId="0" borderId="1" xfId="1" applyNumberFormat="1" applyFont="1" applyFill="1" applyBorder="1" applyAlignment="1">
      <alignment horizontal="center"/>
    </xf>
    <xf numFmtId="166" fontId="4" fillId="0" borderId="1" xfId="1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66" fontId="4" fillId="0" borderId="0" xfId="1" applyNumberFormat="1" applyFont="1" applyBorder="1" applyAlignment="1">
      <alignment horizontal="center" vertical="center"/>
    </xf>
    <xf numFmtId="2" fontId="4" fillId="0" borderId="1" xfId="0" quotePrefix="1" applyNumberFormat="1" applyFont="1" applyBorder="1" applyAlignment="1">
      <alignment horizontal="center" vertical="center"/>
    </xf>
    <xf numFmtId="2" fontId="0" fillId="0" borderId="0" xfId="0" applyNumberFormat="1"/>
    <xf numFmtId="2" fontId="4" fillId="0" borderId="0" xfId="0" applyNumberFormat="1" applyFont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0" fillId="0" borderId="0" xfId="0" applyNumberFormat="1" applyAlignment="1">
      <alignment horizontal="center"/>
    </xf>
    <xf numFmtId="167" fontId="6" fillId="0" borderId="1" xfId="0" applyNumberFormat="1" applyFont="1" applyBorder="1" applyAlignment="1">
      <alignment horizontal="center" vertical="center"/>
    </xf>
    <xf numFmtId="167" fontId="4" fillId="0" borderId="0" xfId="0" applyNumberFormat="1" applyFont="1" applyAlignment="1">
      <alignment horizontal="center"/>
    </xf>
    <xf numFmtId="167" fontId="0" fillId="0" borderId="0" xfId="0" applyNumberFormat="1"/>
    <xf numFmtId="2" fontId="0" fillId="2" borderId="1" xfId="0" applyNumberFormat="1" applyFill="1" applyBorder="1"/>
    <xf numFmtId="0" fontId="6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7" fontId="0" fillId="2" borderId="1" xfId="0" applyNumberFormat="1" applyFill="1" applyBorder="1"/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6" fontId="1" fillId="3" borderId="13" xfId="0" applyNumberFormat="1" applyFont="1" applyFill="1" applyBorder="1" applyAlignment="1">
      <alignment horizontal="center" wrapText="1"/>
    </xf>
    <xf numFmtId="6" fontId="1" fillId="8" borderId="13" xfId="0" applyNumberFormat="1" applyFont="1" applyFill="1" applyBorder="1" applyAlignment="1">
      <alignment horizontal="center" wrapText="1"/>
    </xf>
    <xf numFmtId="6" fontId="1" fillId="9" borderId="13" xfId="0" applyNumberFormat="1" applyFont="1" applyFill="1" applyBorder="1" applyAlignment="1">
      <alignment horizontal="center" wrapText="1"/>
    </xf>
    <xf numFmtId="6" fontId="0" fillId="10" borderId="13" xfId="0" applyNumberFormat="1" applyFill="1" applyBorder="1" applyAlignment="1">
      <alignment horizontal="center" wrapText="1"/>
    </xf>
    <xf numFmtId="6" fontId="1" fillId="11" borderId="13" xfId="0" applyNumberFormat="1" applyFont="1" applyFill="1" applyBorder="1" applyAlignment="1">
      <alignment horizontal="center" wrapText="1"/>
    </xf>
    <xf numFmtId="6" fontId="1" fillId="12" borderId="13" xfId="0" applyNumberFormat="1" applyFont="1" applyFill="1" applyBorder="1" applyAlignment="1">
      <alignment horizontal="center" wrapText="1"/>
    </xf>
    <xf numFmtId="6" fontId="1" fillId="13" borderId="13" xfId="0" applyNumberFormat="1" applyFont="1" applyFill="1" applyBorder="1" applyAlignment="1">
      <alignment horizontal="center" wrapText="1"/>
    </xf>
    <xf numFmtId="6" fontId="0" fillId="14" borderId="13" xfId="0" applyNumberFormat="1" applyFill="1" applyBorder="1" applyAlignment="1">
      <alignment horizontal="center" wrapText="1"/>
    </xf>
    <xf numFmtId="6" fontId="1" fillId="14" borderId="13" xfId="0" applyNumberFormat="1" applyFont="1" applyFill="1" applyBorder="1" applyAlignment="1">
      <alignment horizontal="center" wrapText="1"/>
    </xf>
    <xf numFmtId="6" fontId="0" fillId="15" borderId="13" xfId="0" applyNumberFormat="1" applyFill="1" applyBorder="1" applyAlignment="1">
      <alignment horizontal="center" wrapText="1"/>
    </xf>
    <xf numFmtId="6" fontId="0" fillId="16" borderId="13" xfId="0" applyNumberFormat="1" applyFill="1" applyBorder="1" applyAlignment="1">
      <alignment horizontal="center" wrapText="1"/>
    </xf>
    <xf numFmtId="6" fontId="1" fillId="17" borderId="13" xfId="0" applyNumberFormat="1" applyFont="1" applyFill="1" applyBorder="1" applyAlignment="1">
      <alignment horizontal="center" wrapText="1"/>
    </xf>
    <xf numFmtId="6" fontId="1" fillId="18" borderId="13" xfId="0" applyNumberFormat="1" applyFont="1" applyFill="1" applyBorder="1" applyAlignment="1">
      <alignment horizontal="center" wrapText="1"/>
    </xf>
    <xf numFmtId="6" fontId="1" fillId="19" borderId="13" xfId="0" applyNumberFormat="1" applyFont="1" applyFill="1" applyBorder="1" applyAlignment="1">
      <alignment horizontal="center" wrapText="1"/>
    </xf>
    <xf numFmtId="6" fontId="1" fillId="21" borderId="13" xfId="0" applyNumberFormat="1" applyFont="1" applyFill="1" applyBorder="1" applyAlignment="1">
      <alignment horizontal="center" wrapText="1"/>
    </xf>
    <xf numFmtId="6" fontId="1" fillId="22" borderId="13" xfId="0" applyNumberFormat="1" applyFont="1" applyFill="1" applyBorder="1" applyAlignment="1">
      <alignment horizontal="center" wrapText="1"/>
    </xf>
    <xf numFmtId="6" fontId="0" fillId="23" borderId="13" xfId="0" applyNumberFormat="1" applyFill="1" applyBorder="1" applyAlignment="1">
      <alignment horizontal="center" wrapText="1"/>
    </xf>
    <xf numFmtId="6" fontId="1" fillId="25" borderId="13" xfId="0" applyNumberFormat="1" applyFont="1" applyFill="1" applyBorder="1" applyAlignment="1">
      <alignment horizontal="center" wrapText="1"/>
    </xf>
    <xf numFmtId="6" fontId="1" fillId="26" borderId="13" xfId="0" applyNumberFormat="1" applyFont="1" applyFill="1" applyBorder="1" applyAlignment="1">
      <alignment horizontal="center" wrapText="1"/>
    </xf>
    <xf numFmtId="6" fontId="1" fillId="27" borderId="13" xfId="0" applyNumberFormat="1" applyFont="1" applyFill="1" applyBorder="1" applyAlignment="1">
      <alignment horizontal="center" wrapText="1"/>
    </xf>
    <xf numFmtId="6" fontId="0" fillId="28" borderId="13" xfId="0" applyNumberFormat="1" applyFill="1" applyBorder="1" applyAlignment="1">
      <alignment horizontal="center" wrapText="1"/>
    </xf>
    <xf numFmtId="6" fontId="1" fillId="29" borderId="13" xfId="0" applyNumberFormat="1" applyFont="1" applyFill="1" applyBorder="1" applyAlignment="1">
      <alignment horizontal="center" wrapText="1"/>
    </xf>
    <xf numFmtId="6" fontId="1" fillId="30" borderId="13" xfId="0" applyNumberFormat="1" applyFont="1" applyFill="1" applyBorder="1" applyAlignment="1">
      <alignment horizontal="center" wrapText="1"/>
    </xf>
    <xf numFmtId="6" fontId="0" fillId="31" borderId="13" xfId="0" applyNumberFormat="1" applyFill="1" applyBorder="1" applyAlignment="1">
      <alignment horizontal="center" wrapText="1"/>
    </xf>
    <xf numFmtId="6" fontId="1" fillId="32" borderId="13" xfId="0" applyNumberFormat="1" applyFont="1" applyFill="1" applyBorder="1" applyAlignment="1">
      <alignment horizontal="center" wrapText="1"/>
    </xf>
    <xf numFmtId="6" fontId="1" fillId="33" borderId="13" xfId="0" applyNumberFormat="1" applyFont="1" applyFill="1" applyBorder="1" applyAlignment="1">
      <alignment horizontal="center" wrapText="1"/>
    </xf>
    <xf numFmtId="0" fontId="1" fillId="14" borderId="13" xfId="0" applyFont="1" applyFill="1" applyBorder="1" applyAlignment="1">
      <alignment horizontal="center" wrapText="1"/>
    </xf>
    <xf numFmtId="6" fontId="0" fillId="34" borderId="13" xfId="0" applyNumberFormat="1" applyFill="1" applyBorder="1" applyAlignment="1">
      <alignment horizontal="center" wrapText="1"/>
    </xf>
    <xf numFmtId="6" fontId="1" fillId="34" borderId="13" xfId="0" applyNumberFormat="1" applyFont="1" applyFill="1" applyBorder="1" applyAlignment="1">
      <alignment horizontal="center" wrapText="1"/>
    </xf>
    <xf numFmtId="6" fontId="1" fillId="36" borderId="13" xfId="0" applyNumberFormat="1" applyFont="1" applyFill="1" applyBorder="1" applyAlignment="1">
      <alignment horizontal="center" wrapText="1"/>
    </xf>
    <xf numFmtId="6" fontId="1" fillId="37" borderId="13" xfId="0" applyNumberFormat="1" applyFont="1" applyFill="1" applyBorder="1" applyAlignment="1">
      <alignment horizontal="center" wrapText="1"/>
    </xf>
    <xf numFmtId="6" fontId="1" fillId="3" borderId="7" xfId="0" applyNumberFormat="1" applyFont="1" applyFill="1" applyBorder="1" applyAlignment="1">
      <alignment horizontal="center" wrapText="1"/>
    </xf>
    <xf numFmtId="6" fontId="1" fillId="3" borderId="10" xfId="0" applyNumberFormat="1" applyFont="1" applyFill="1" applyBorder="1" applyAlignment="1">
      <alignment horizontal="center" wrapText="1"/>
    </xf>
    <xf numFmtId="6" fontId="1" fillId="4" borderId="10" xfId="0" applyNumberFormat="1" applyFont="1" applyFill="1" applyBorder="1" applyAlignment="1">
      <alignment horizontal="center" wrapText="1"/>
    </xf>
    <xf numFmtId="6" fontId="1" fillId="5" borderId="10" xfId="0" applyNumberFormat="1" applyFont="1" applyFill="1" applyBorder="1" applyAlignment="1">
      <alignment horizontal="center" wrapText="1"/>
    </xf>
    <xf numFmtId="6" fontId="0" fillId="6" borderId="10" xfId="0" applyNumberFormat="1" applyFill="1" applyBorder="1" applyAlignment="1">
      <alignment horizontal="center" wrapText="1"/>
    </xf>
    <xf numFmtId="6" fontId="1" fillId="7" borderId="14" xfId="0" applyNumberFormat="1" applyFont="1" applyFill="1" applyBorder="1" applyAlignment="1">
      <alignment horizontal="center" wrapText="1"/>
    </xf>
    <xf numFmtId="6" fontId="1" fillId="11" borderId="14" xfId="0" applyNumberFormat="1" applyFont="1" applyFill="1" applyBorder="1" applyAlignment="1">
      <alignment horizontal="center" wrapText="1"/>
    </xf>
    <xf numFmtId="6" fontId="1" fillId="16" borderId="14" xfId="0" applyNumberFormat="1" applyFont="1" applyFill="1" applyBorder="1" applyAlignment="1">
      <alignment horizontal="center" wrapText="1"/>
    </xf>
    <xf numFmtId="6" fontId="1" fillId="20" borderId="14" xfId="0" applyNumberFormat="1" applyFont="1" applyFill="1" applyBorder="1" applyAlignment="1">
      <alignment horizontal="center" wrapText="1"/>
    </xf>
    <xf numFmtId="6" fontId="1" fillId="24" borderId="14" xfId="0" applyNumberFormat="1" applyFont="1" applyFill="1" applyBorder="1" applyAlignment="1">
      <alignment horizontal="center" wrapText="1"/>
    </xf>
    <xf numFmtId="6" fontId="1" fillId="26" borderId="14" xfId="0" applyNumberFormat="1" applyFont="1" applyFill="1" applyBorder="1" applyAlignment="1">
      <alignment horizontal="center" wrapText="1"/>
    </xf>
    <xf numFmtId="6" fontId="1" fillId="23" borderId="14" xfId="0" applyNumberFormat="1" applyFont="1" applyFill="1" applyBorder="1" applyAlignment="1">
      <alignment horizontal="center" wrapText="1"/>
    </xf>
    <xf numFmtId="6" fontId="1" fillId="35" borderId="14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0" borderId="0" xfId="0" quotePrefix="1" applyNumberFormat="1" applyFont="1" applyAlignment="1">
      <alignment horizontal="center" vertical="center"/>
    </xf>
    <xf numFmtId="8" fontId="0" fillId="0" borderId="0" xfId="0" applyNumberFormat="1"/>
    <xf numFmtId="165" fontId="5" fillId="0" borderId="1" xfId="0" applyNumberFormat="1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/>
    </xf>
    <xf numFmtId="167" fontId="5" fillId="0" borderId="1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7979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60888-7948-214F-BF88-578B3C1FC117}">
  <dimension ref="A1:F11"/>
  <sheetViews>
    <sheetView workbookViewId="0">
      <selection activeCell="B1" sqref="B1:F1"/>
    </sheetView>
  </sheetViews>
  <sheetFormatPr defaultColWidth="11.19921875" defaultRowHeight="15.6" x14ac:dyDescent="0.3"/>
  <cols>
    <col min="1" max="1" width="32.796875" bestFit="1" customWidth="1"/>
    <col min="2" max="4" width="7.69921875" bestFit="1" customWidth="1"/>
    <col min="5" max="5" width="6.69921875" bestFit="1" customWidth="1"/>
  </cols>
  <sheetData>
    <row r="1" spans="1:6" x14ac:dyDescent="0.3">
      <c r="A1" s="86" t="s">
        <v>16</v>
      </c>
      <c r="B1" s="87" t="s">
        <v>17</v>
      </c>
      <c r="C1" s="87"/>
      <c r="D1" s="87"/>
      <c r="E1" s="87"/>
      <c r="F1" s="87"/>
    </row>
    <row r="2" spans="1:6" x14ac:dyDescent="0.3">
      <c r="A2" s="86"/>
      <c r="B2" s="20" t="s">
        <v>12</v>
      </c>
      <c r="C2" s="20" t="s">
        <v>13</v>
      </c>
      <c r="D2" s="20" t="s">
        <v>15</v>
      </c>
      <c r="E2" s="20" t="s">
        <v>14</v>
      </c>
      <c r="F2" s="20" t="s">
        <v>0</v>
      </c>
    </row>
    <row r="3" spans="1:6" x14ac:dyDescent="0.3">
      <c r="A3" s="21" t="s">
        <v>1</v>
      </c>
      <c r="B3" s="8">
        <v>7.7030995106035887</v>
      </c>
      <c r="C3" s="8">
        <v>8.0779661016949156</v>
      </c>
      <c r="D3" s="8">
        <v>1.1329479768786126</v>
      </c>
      <c r="E3" s="8">
        <v>0.33333333333333326</v>
      </c>
      <c r="F3" s="14">
        <f>SUM(B3:E3)</f>
        <v>17.247346922510449</v>
      </c>
    </row>
    <row r="4" spans="1:6" x14ac:dyDescent="0.3">
      <c r="A4" s="21" t="s">
        <v>2</v>
      </c>
      <c r="B4" s="8">
        <v>39.440931780366057</v>
      </c>
      <c r="C4" s="8">
        <v>34.612173913043478</v>
      </c>
      <c r="D4" s="8">
        <v>8.3148479427549198</v>
      </c>
      <c r="E4" s="8">
        <v>1.7806215722120657</v>
      </c>
      <c r="F4" s="14">
        <f t="shared" ref="F4:F11" si="0">SUM(B4:E4)</f>
        <v>84.148575208376528</v>
      </c>
    </row>
    <row r="5" spans="1:6" x14ac:dyDescent="0.3">
      <c r="A5" s="21" t="s">
        <v>3</v>
      </c>
      <c r="B5" s="8">
        <v>1.4727272727272727</v>
      </c>
      <c r="C5" s="8">
        <v>8.8611111111111125</v>
      </c>
      <c r="D5" s="8">
        <v>0.44050632911392401</v>
      </c>
      <c r="E5" s="8">
        <v>4.3956043956043953E-2</v>
      </c>
      <c r="F5" s="14">
        <f t="shared" si="0"/>
        <v>10.818300756908354</v>
      </c>
    </row>
    <row r="6" spans="1:6" x14ac:dyDescent="0.3">
      <c r="A6" s="21" t="s">
        <v>4</v>
      </c>
      <c r="B6" s="8">
        <v>57.62658227848101</v>
      </c>
      <c r="C6" s="8">
        <v>47.787387387387383</v>
      </c>
      <c r="D6" s="8">
        <v>14.588628762541806</v>
      </c>
      <c r="E6" s="8">
        <v>2.0031695721077654</v>
      </c>
      <c r="F6" s="14">
        <f t="shared" si="0"/>
        <v>122.00576800051796</v>
      </c>
    </row>
    <row r="7" spans="1:6" x14ac:dyDescent="0.3">
      <c r="A7" s="21" t="s">
        <v>5</v>
      </c>
      <c r="B7" s="8">
        <v>10.446764091858038</v>
      </c>
      <c r="C7" s="8">
        <v>10.856603773584904</v>
      </c>
      <c r="D7" s="8">
        <v>2.5196581196581196</v>
      </c>
      <c r="E7" s="8">
        <v>0.3047001620745543</v>
      </c>
      <c r="F7" s="14">
        <f t="shared" si="0"/>
        <v>24.127726147175615</v>
      </c>
    </row>
    <row r="8" spans="1:6" x14ac:dyDescent="0.3">
      <c r="A8" s="21" t="s">
        <v>6</v>
      </c>
      <c r="B8" s="8">
        <v>29.98422712933754</v>
      </c>
      <c r="C8" s="8">
        <v>47.608903020667725</v>
      </c>
      <c r="D8" s="8">
        <v>27.123867069486401</v>
      </c>
      <c r="E8" s="8">
        <v>0.70270270270270274</v>
      </c>
      <c r="F8" s="14">
        <f t="shared" si="0"/>
        <v>105.41969992219438</v>
      </c>
    </row>
    <row r="9" spans="1:6" x14ac:dyDescent="0.3">
      <c r="A9" s="21" t="s">
        <v>7</v>
      </c>
      <c r="B9" s="8">
        <v>29.659016393442624</v>
      </c>
      <c r="C9" s="8">
        <v>10.02962962962963</v>
      </c>
      <c r="D9" s="8">
        <v>0.5296052631578948</v>
      </c>
      <c r="E9" s="8">
        <v>0.19387755102040813</v>
      </c>
      <c r="F9" s="14">
        <f t="shared" si="0"/>
        <v>40.412128837250556</v>
      </c>
    </row>
    <row r="10" spans="1:6" x14ac:dyDescent="0.3">
      <c r="A10" s="21" t="s">
        <v>8</v>
      </c>
      <c r="B10" s="8">
        <v>4.4840989399293285</v>
      </c>
      <c r="C10" s="8">
        <v>6.0145454545454546</v>
      </c>
      <c r="D10" s="8">
        <v>1.1942446043165469</v>
      </c>
      <c r="E10" s="8">
        <v>0</v>
      </c>
      <c r="F10" s="14">
        <f t="shared" si="0"/>
        <v>11.69288899879133</v>
      </c>
    </row>
    <row r="11" spans="1:6" x14ac:dyDescent="0.3">
      <c r="A11" s="21" t="s">
        <v>9</v>
      </c>
      <c r="B11" s="8">
        <v>4.671844660194175</v>
      </c>
      <c r="C11" s="8">
        <v>1.4933837429111532</v>
      </c>
      <c r="D11" s="8">
        <v>0.85284280936454848</v>
      </c>
      <c r="E11" s="8">
        <v>0.1044776119402985</v>
      </c>
      <c r="F11" s="14">
        <f t="shared" si="0"/>
        <v>7.1225488244101749</v>
      </c>
    </row>
  </sheetData>
  <mergeCells count="2">
    <mergeCell ref="A1:A2"/>
    <mergeCell ref="B1:F1"/>
  </mergeCells>
  <conditionalFormatting sqref="B3:B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F26C8-E24B-DF4D-B944-D3318CBB957E}">
  <dimension ref="A1:E11"/>
  <sheetViews>
    <sheetView workbookViewId="0">
      <selection activeCell="E5" sqref="E5"/>
    </sheetView>
  </sheetViews>
  <sheetFormatPr defaultColWidth="11.19921875" defaultRowHeight="15.6" x14ac:dyDescent="0.3"/>
  <cols>
    <col min="1" max="1" width="35.69921875" bestFit="1" customWidth="1"/>
    <col min="2" max="5" width="5.19921875" bestFit="1" customWidth="1"/>
  </cols>
  <sheetData>
    <row r="1" spans="1:5" x14ac:dyDescent="0.3">
      <c r="A1" s="91" t="s">
        <v>16</v>
      </c>
      <c r="B1" s="88" t="s">
        <v>11</v>
      </c>
      <c r="C1" s="89"/>
      <c r="D1" s="89"/>
      <c r="E1" s="90"/>
    </row>
    <row r="2" spans="1:5" x14ac:dyDescent="0.3">
      <c r="A2" s="91"/>
      <c r="B2" s="3" t="s">
        <v>12</v>
      </c>
      <c r="C2" s="3" t="s">
        <v>13</v>
      </c>
      <c r="D2" s="3" t="s">
        <v>15</v>
      </c>
      <c r="E2" s="3" t="s">
        <v>14</v>
      </c>
    </row>
    <row r="3" spans="1:5" x14ac:dyDescent="0.3">
      <c r="A3" s="4" t="s">
        <v>1</v>
      </c>
      <c r="B3" s="2">
        <v>61.3</v>
      </c>
      <c r="C3" s="2">
        <v>59</v>
      </c>
      <c r="D3" s="2">
        <v>51.9</v>
      </c>
      <c r="E3" s="2">
        <v>49.2</v>
      </c>
    </row>
    <row r="4" spans="1:5" x14ac:dyDescent="0.3">
      <c r="A4" s="4" t="s">
        <v>2</v>
      </c>
      <c r="B4" s="2">
        <v>60.1</v>
      </c>
      <c r="C4" s="2">
        <v>57.5</v>
      </c>
      <c r="D4" s="2">
        <v>55.9</v>
      </c>
      <c r="E4" s="2">
        <v>54.7</v>
      </c>
    </row>
    <row r="5" spans="1:5" x14ac:dyDescent="0.3">
      <c r="A5" s="4" t="s">
        <v>3</v>
      </c>
      <c r="B5" s="2">
        <v>22</v>
      </c>
      <c r="C5" s="2">
        <v>64.8</v>
      </c>
      <c r="D5" s="2">
        <v>39.5</v>
      </c>
      <c r="E5" s="2">
        <v>27.3</v>
      </c>
    </row>
    <row r="6" spans="1:5" x14ac:dyDescent="0.3">
      <c r="A6" s="4" t="s">
        <v>4</v>
      </c>
      <c r="B6" s="2">
        <v>63.2</v>
      </c>
      <c r="C6" s="2">
        <v>55.5</v>
      </c>
      <c r="D6" s="2">
        <v>59.8</v>
      </c>
      <c r="E6" s="2">
        <v>63.1</v>
      </c>
    </row>
    <row r="7" spans="1:5" x14ac:dyDescent="0.3">
      <c r="A7" s="4" t="s">
        <v>5</v>
      </c>
      <c r="B7" s="2">
        <v>47.9</v>
      </c>
      <c r="C7" s="2">
        <v>53</v>
      </c>
      <c r="D7" s="2">
        <v>58.5</v>
      </c>
      <c r="E7" s="2">
        <v>61.7</v>
      </c>
    </row>
    <row r="8" spans="1:5" x14ac:dyDescent="0.3">
      <c r="A8" s="4" t="s">
        <v>6</v>
      </c>
      <c r="B8" s="2">
        <v>63.4</v>
      </c>
      <c r="C8" s="2">
        <v>62.9</v>
      </c>
      <c r="D8" s="2">
        <v>66.2</v>
      </c>
      <c r="E8" s="2">
        <v>55.5</v>
      </c>
    </row>
    <row r="9" spans="1:5" x14ac:dyDescent="0.3">
      <c r="A9" s="4" t="s">
        <v>7</v>
      </c>
      <c r="B9" s="2">
        <v>61</v>
      </c>
      <c r="C9" s="2">
        <v>67.5</v>
      </c>
      <c r="D9" s="2">
        <v>60.8</v>
      </c>
      <c r="E9" s="2">
        <v>19.600000000000001</v>
      </c>
    </row>
    <row r="10" spans="1:5" x14ac:dyDescent="0.3">
      <c r="A10" s="4" t="s">
        <v>8</v>
      </c>
      <c r="B10" s="2">
        <v>56.6</v>
      </c>
      <c r="C10" s="2">
        <v>55</v>
      </c>
      <c r="D10" s="2">
        <v>55.6</v>
      </c>
      <c r="E10" s="2">
        <v>38.5</v>
      </c>
    </row>
    <row r="11" spans="1:5" x14ac:dyDescent="0.3">
      <c r="A11" s="4" t="s">
        <v>9</v>
      </c>
      <c r="B11" s="2">
        <v>51.5</v>
      </c>
      <c r="C11" s="2">
        <v>52.9</v>
      </c>
      <c r="D11" s="2">
        <v>59.8</v>
      </c>
      <c r="E11" s="2">
        <v>53.6</v>
      </c>
    </row>
  </sheetData>
  <mergeCells count="2">
    <mergeCell ref="B1:E1"/>
    <mergeCell ref="A1:A2"/>
  </mergeCells>
  <conditionalFormatting sqref="B3:E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3C87C-CF6D-8D4E-9710-D57167D7A0CA}">
  <dimension ref="A1:F19"/>
  <sheetViews>
    <sheetView workbookViewId="0">
      <selection activeCell="B3" sqref="B3"/>
    </sheetView>
  </sheetViews>
  <sheetFormatPr defaultColWidth="11.19921875" defaultRowHeight="15.6" x14ac:dyDescent="0.3"/>
  <cols>
    <col min="1" max="1" width="39.69921875" bestFit="1" customWidth="1"/>
    <col min="2" max="4" width="9.19921875" bestFit="1" customWidth="1"/>
    <col min="5" max="5" width="7.69921875" bestFit="1" customWidth="1"/>
  </cols>
  <sheetData>
    <row r="1" spans="1:6" x14ac:dyDescent="0.3">
      <c r="A1" s="92" t="s">
        <v>16</v>
      </c>
      <c r="B1" s="94" t="s">
        <v>26</v>
      </c>
      <c r="C1" s="95"/>
      <c r="D1" s="95"/>
      <c r="E1" s="95"/>
      <c r="F1" s="96"/>
    </row>
    <row r="2" spans="1:6" x14ac:dyDescent="0.3">
      <c r="A2" s="93"/>
      <c r="B2" s="3" t="s">
        <v>12</v>
      </c>
      <c r="C2" s="3" t="s">
        <v>13</v>
      </c>
      <c r="D2" s="3" t="s">
        <v>15</v>
      </c>
      <c r="E2" s="3" t="s">
        <v>14</v>
      </c>
      <c r="F2" s="3" t="s">
        <v>0</v>
      </c>
    </row>
    <row r="3" spans="1:6" x14ac:dyDescent="0.3">
      <c r="A3" s="4" t="s">
        <v>1</v>
      </c>
      <c r="B3" s="12">
        <v>472.2</v>
      </c>
      <c r="C3" s="13">
        <v>476.6</v>
      </c>
      <c r="D3" s="13">
        <v>58.8</v>
      </c>
      <c r="E3" s="13">
        <v>16.399999999999999</v>
      </c>
      <c r="F3" s="11">
        <f>SUM(B3:E3)</f>
        <v>1023.9999999999999</v>
      </c>
    </row>
    <row r="4" spans="1:6" x14ac:dyDescent="0.3">
      <c r="A4" s="4" t="s">
        <v>2</v>
      </c>
      <c r="B4" s="12">
        <v>2370.4</v>
      </c>
      <c r="C4" s="13">
        <v>1990.2</v>
      </c>
      <c r="D4" s="13">
        <v>464.8</v>
      </c>
      <c r="E4" s="13">
        <v>97.4</v>
      </c>
      <c r="F4" s="11">
        <f t="shared" ref="F4:F11" si="0">SUM(B4:E4)</f>
        <v>4922.8</v>
      </c>
    </row>
    <row r="5" spans="1:6" x14ac:dyDescent="0.3">
      <c r="A5" s="4" t="s">
        <v>3</v>
      </c>
      <c r="B5" s="12">
        <v>32.4</v>
      </c>
      <c r="C5" s="13">
        <v>574.20000000000005</v>
      </c>
      <c r="D5" s="13">
        <v>17.399999999999999</v>
      </c>
      <c r="E5" s="13">
        <v>1.2</v>
      </c>
      <c r="F5" s="11">
        <f t="shared" si="0"/>
        <v>625.20000000000005</v>
      </c>
    </row>
    <row r="6" spans="1:6" x14ac:dyDescent="0.3">
      <c r="A6" s="4" t="s">
        <v>4</v>
      </c>
      <c r="B6" s="12">
        <v>3642</v>
      </c>
      <c r="C6" s="13">
        <v>2652.2</v>
      </c>
      <c r="D6" s="13">
        <v>872.4</v>
      </c>
      <c r="E6" s="13">
        <v>126.4</v>
      </c>
      <c r="F6" s="11">
        <f t="shared" si="0"/>
        <v>7292.9999999999991</v>
      </c>
    </row>
    <row r="7" spans="1:6" x14ac:dyDescent="0.3">
      <c r="A7" s="4" t="s">
        <v>5</v>
      </c>
      <c r="B7" s="12">
        <v>500.4</v>
      </c>
      <c r="C7" s="13">
        <v>575.4</v>
      </c>
      <c r="D7" s="13">
        <v>147.4</v>
      </c>
      <c r="E7" s="13">
        <v>18.8</v>
      </c>
      <c r="F7" s="11">
        <f t="shared" si="0"/>
        <v>1242</v>
      </c>
    </row>
    <row r="8" spans="1:6" x14ac:dyDescent="0.3">
      <c r="A8" s="4" t="s">
        <v>6</v>
      </c>
      <c r="B8" s="12">
        <v>1901</v>
      </c>
      <c r="C8" s="13">
        <v>2994.6</v>
      </c>
      <c r="D8" s="13">
        <v>1795.6</v>
      </c>
      <c r="E8" s="13">
        <v>39</v>
      </c>
      <c r="F8" s="11">
        <f t="shared" si="0"/>
        <v>6730.2000000000007</v>
      </c>
    </row>
    <row r="9" spans="1:6" x14ac:dyDescent="0.3">
      <c r="A9" s="4" t="s">
        <v>7</v>
      </c>
      <c r="B9" s="12">
        <v>1809.2</v>
      </c>
      <c r="C9" s="13">
        <v>677</v>
      </c>
      <c r="D9" s="13">
        <v>32.200000000000003</v>
      </c>
      <c r="E9" s="13">
        <v>3.8</v>
      </c>
      <c r="F9" s="11">
        <f t="shared" si="0"/>
        <v>2522.1999999999998</v>
      </c>
    </row>
    <row r="10" spans="1:6" x14ac:dyDescent="0.3">
      <c r="A10" s="4" t="s">
        <v>8</v>
      </c>
      <c r="B10" s="12">
        <v>253.8</v>
      </c>
      <c r="C10" s="13">
        <v>330.8</v>
      </c>
      <c r="D10" s="13">
        <v>66.400000000000006</v>
      </c>
      <c r="E10" s="13">
        <v>0</v>
      </c>
      <c r="F10" s="11">
        <f t="shared" si="0"/>
        <v>651</v>
      </c>
    </row>
    <row r="11" spans="1:6" x14ac:dyDescent="0.3">
      <c r="A11" s="4" t="s">
        <v>9</v>
      </c>
      <c r="B11" s="12">
        <v>240.6</v>
      </c>
      <c r="C11" s="13">
        <v>79</v>
      </c>
      <c r="D11" s="13">
        <v>51</v>
      </c>
      <c r="E11" s="13">
        <v>5.6</v>
      </c>
      <c r="F11" s="11">
        <f t="shared" si="0"/>
        <v>376.20000000000005</v>
      </c>
    </row>
    <row r="19" spans="2:2" x14ac:dyDescent="0.3">
      <c r="B19" s="7"/>
    </row>
  </sheetData>
  <mergeCells count="2">
    <mergeCell ref="A1:A2"/>
    <mergeCell ref="B1:F1"/>
  </mergeCells>
  <conditionalFormatting sqref="B3:E1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B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E8D6F-71C4-C248-B25C-339E137C5BFC}">
  <dimension ref="A1:F11"/>
  <sheetViews>
    <sheetView workbookViewId="0">
      <selection activeCell="B3" sqref="B3:E11"/>
    </sheetView>
  </sheetViews>
  <sheetFormatPr defaultColWidth="11.19921875" defaultRowHeight="15.6" x14ac:dyDescent="0.3"/>
  <cols>
    <col min="1" max="1" width="32.796875" bestFit="1" customWidth="1"/>
    <col min="2" max="5" width="6.69921875" bestFit="1" customWidth="1"/>
  </cols>
  <sheetData>
    <row r="1" spans="1:6" x14ac:dyDescent="0.3">
      <c r="A1" s="91" t="s">
        <v>16</v>
      </c>
      <c r="B1" s="94" t="s">
        <v>28</v>
      </c>
      <c r="C1" s="95"/>
      <c r="D1" s="95"/>
      <c r="E1" s="95"/>
      <c r="F1" s="96"/>
    </row>
    <row r="2" spans="1:6" x14ac:dyDescent="0.3">
      <c r="A2" s="91"/>
      <c r="B2" s="3" t="s">
        <v>12</v>
      </c>
      <c r="C2" s="3" t="s">
        <v>13</v>
      </c>
      <c r="D2" s="3" t="s">
        <v>15</v>
      </c>
      <c r="E2" s="3" t="s">
        <v>14</v>
      </c>
      <c r="F2" s="3" t="s">
        <v>0</v>
      </c>
    </row>
    <row r="3" spans="1:6" x14ac:dyDescent="0.3">
      <c r="A3" s="6" t="s">
        <v>1</v>
      </c>
      <c r="B3" s="8">
        <v>118.05</v>
      </c>
      <c r="C3" s="8">
        <v>119.15</v>
      </c>
      <c r="D3" s="8">
        <v>14.7</v>
      </c>
      <c r="E3" s="8">
        <v>4.0999999999999996</v>
      </c>
      <c r="F3" s="14">
        <f>SUM(B3:E3)</f>
        <v>255.99999999999997</v>
      </c>
    </row>
    <row r="4" spans="1:6" x14ac:dyDescent="0.3">
      <c r="A4" s="6" t="s">
        <v>2</v>
      </c>
      <c r="B4" s="8">
        <v>592.6</v>
      </c>
      <c r="C4" s="8">
        <v>497.55</v>
      </c>
      <c r="D4" s="8">
        <v>116.2</v>
      </c>
      <c r="E4" s="8">
        <v>24.35</v>
      </c>
      <c r="F4" s="14">
        <f t="shared" ref="F4:F11" si="0">SUM(B4:E4)</f>
        <v>1230.7</v>
      </c>
    </row>
    <row r="5" spans="1:6" x14ac:dyDescent="0.3">
      <c r="A5" s="6" t="s">
        <v>3</v>
      </c>
      <c r="B5" s="8">
        <v>8.1</v>
      </c>
      <c r="C5" s="8">
        <v>143.55000000000001</v>
      </c>
      <c r="D5" s="8">
        <v>4.3499999999999996</v>
      </c>
      <c r="E5" s="8">
        <v>0.3</v>
      </c>
      <c r="F5" s="14">
        <f t="shared" si="0"/>
        <v>156.30000000000001</v>
      </c>
    </row>
    <row r="6" spans="1:6" x14ac:dyDescent="0.3">
      <c r="A6" s="6" t="s">
        <v>4</v>
      </c>
      <c r="B6" s="8">
        <v>910.5</v>
      </c>
      <c r="C6" s="8">
        <v>663.05</v>
      </c>
      <c r="D6" s="8">
        <v>218.1</v>
      </c>
      <c r="E6" s="8">
        <v>31.6</v>
      </c>
      <c r="F6" s="14">
        <f t="shared" si="0"/>
        <v>1823.2499999999998</v>
      </c>
    </row>
    <row r="7" spans="1:6" x14ac:dyDescent="0.3">
      <c r="A7" s="6" t="s">
        <v>5</v>
      </c>
      <c r="B7" s="8">
        <v>125.1</v>
      </c>
      <c r="C7" s="8">
        <v>143.85</v>
      </c>
      <c r="D7" s="8">
        <v>36.85</v>
      </c>
      <c r="E7" s="8">
        <v>4.7</v>
      </c>
      <c r="F7" s="14">
        <f t="shared" si="0"/>
        <v>310.5</v>
      </c>
    </row>
    <row r="8" spans="1:6" x14ac:dyDescent="0.3">
      <c r="A8" s="6" t="s">
        <v>6</v>
      </c>
      <c r="B8" s="8">
        <v>475.25</v>
      </c>
      <c r="C8" s="8">
        <v>748.65</v>
      </c>
      <c r="D8" s="8">
        <v>448.9</v>
      </c>
      <c r="E8" s="8">
        <v>9.75</v>
      </c>
      <c r="F8" s="14">
        <f t="shared" si="0"/>
        <v>1682.5500000000002</v>
      </c>
    </row>
    <row r="9" spans="1:6" x14ac:dyDescent="0.3">
      <c r="A9" s="6" t="s">
        <v>7</v>
      </c>
      <c r="B9" s="8">
        <v>452.3</v>
      </c>
      <c r="C9" s="8">
        <v>169.25</v>
      </c>
      <c r="D9" s="8">
        <v>8.0500000000000007</v>
      </c>
      <c r="E9" s="8">
        <v>0.95</v>
      </c>
      <c r="F9" s="14">
        <f t="shared" si="0"/>
        <v>630.54999999999995</v>
      </c>
    </row>
    <row r="10" spans="1:6" x14ac:dyDescent="0.3">
      <c r="A10" s="6" t="s">
        <v>8</v>
      </c>
      <c r="B10" s="8">
        <v>63.45</v>
      </c>
      <c r="C10" s="8">
        <v>82.7</v>
      </c>
      <c r="D10" s="8">
        <v>16.600000000000001</v>
      </c>
      <c r="E10" s="8">
        <v>0</v>
      </c>
      <c r="F10" s="14">
        <f t="shared" si="0"/>
        <v>162.75</v>
      </c>
    </row>
    <row r="11" spans="1:6" x14ac:dyDescent="0.3">
      <c r="A11" s="6" t="s">
        <v>9</v>
      </c>
      <c r="B11" s="8">
        <v>60.15</v>
      </c>
      <c r="C11" s="8">
        <v>19.75</v>
      </c>
      <c r="D11" s="8">
        <v>12.75</v>
      </c>
      <c r="E11" s="8">
        <v>1.4</v>
      </c>
      <c r="F11" s="14">
        <f t="shared" si="0"/>
        <v>94.050000000000011</v>
      </c>
    </row>
  </sheetData>
  <mergeCells count="2">
    <mergeCell ref="A1:A2"/>
    <mergeCell ref="B1:F1"/>
  </mergeCells>
  <conditionalFormatting sqref="B3:B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B121B-96E8-5E4D-A8B7-27F7531B95C9}">
  <dimension ref="A1:F13"/>
  <sheetViews>
    <sheetView workbookViewId="0">
      <selection activeCell="F11" sqref="F11"/>
    </sheetView>
  </sheetViews>
  <sheetFormatPr defaultColWidth="11.19921875" defaultRowHeight="15.6" x14ac:dyDescent="0.3"/>
  <cols>
    <col min="1" max="1" width="32.796875" bestFit="1" customWidth="1"/>
    <col min="2" max="3" width="7.69921875" bestFit="1" customWidth="1"/>
    <col min="4" max="5" width="6.69921875" bestFit="1" customWidth="1"/>
  </cols>
  <sheetData>
    <row r="1" spans="1:6" x14ac:dyDescent="0.3">
      <c r="A1" s="91" t="s">
        <v>16</v>
      </c>
      <c r="B1" s="97" t="s">
        <v>27</v>
      </c>
      <c r="C1" s="97"/>
      <c r="D1" s="97"/>
      <c r="E1" s="97"/>
      <c r="F1" s="97"/>
    </row>
    <row r="2" spans="1:6" x14ac:dyDescent="0.3">
      <c r="A2" s="91"/>
      <c r="B2" s="3" t="s">
        <v>12</v>
      </c>
      <c r="C2" s="3" t="s">
        <v>13</v>
      </c>
      <c r="D2" s="3" t="s">
        <v>15</v>
      </c>
      <c r="E2" s="3" t="s">
        <v>14</v>
      </c>
      <c r="F2" s="3" t="s">
        <v>0</v>
      </c>
    </row>
    <row r="3" spans="1:6" x14ac:dyDescent="0.3">
      <c r="A3" s="6" t="s">
        <v>1</v>
      </c>
      <c r="B3" s="8">
        <v>226.48225857269492</v>
      </c>
      <c r="C3" s="8">
        <v>255.40361612239869</v>
      </c>
      <c r="D3" s="8">
        <v>28.20236510816277</v>
      </c>
      <c r="E3" s="8">
        <v>7.5455387351239738</v>
      </c>
      <c r="F3" s="14">
        <f>SUM(B3:E3)</f>
        <v>517.6337785383804</v>
      </c>
    </row>
    <row r="4" spans="1:6" x14ac:dyDescent="0.3">
      <c r="A4" s="6" t="s">
        <v>2</v>
      </c>
      <c r="B4" s="8">
        <v>1136.9198342243035</v>
      </c>
      <c r="C4" s="8">
        <v>1066.5217725698653</v>
      </c>
      <c r="D4" s="8">
        <v>222.93298133119146</v>
      </c>
      <c r="E4" s="8">
        <v>44.813138585431417</v>
      </c>
      <c r="F4" s="14">
        <f t="shared" ref="F4:F11" si="0">SUM(B4:E4)</f>
        <v>2471.1877267107916</v>
      </c>
    </row>
    <row r="5" spans="1:6" x14ac:dyDescent="0.3">
      <c r="A5" s="6" t="s">
        <v>3</v>
      </c>
      <c r="B5" s="8">
        <v>15.540078733069283</v>
      </c>
      <c r="C5" s="8">
        <v>307.70616109416977</v>
      </c>
      <c r="D5" s="8">
        <v>8.3455978381297999</v>
      </c>
      <c r="E5" s="8">
        <v>0.55211259037492499</v>
      </c>
      <c r="F5" s="14">
        <f t="shared" si="0"/>
        <v>332.14395025574373</v>
      </c>
    </row>
    <row r="6" spans="1:6" x14ac:dyDescent="0.3">
      <c r="A6" s="6" t="s">
        <v>4</v>
      </c>
      <c r="B6" s="8">
        <v>1746.8199612913065</v>
      </c>
      <c r="C6" s="8">
        <v>1421.2787886693782</v>
      </c>
      <c r="D6" s="8">
        <v>418.43100884968032</v>
      </c>
      <c r="E6" s="8">
        <v>58.155859519492104</v>
      </c>
      <c r="F6" s="14">
        <f t="shared" si="0"/>
        <v>3644.6856183298569</v>
      </c>
    </row>
    <row r="7" spans="1:6" x14ac:dyDescent="0.3">
      <c r="A7" s="6" t="s">
        <v>5</v>
      </c>
      <c r="B7" s="8">
        <v>240.00788265518113</v>
      </c>
      <c r="C7" s="8">
        <v>308.34922517169156</v>
      </c>
      <c r="D7" s="8">
        <v>70.697765594271985</v>
      </c>
      <c r="E7" s="8">
        <v>8.6497639158738249</v>
      </c>
      <c r="F7" s="14">
        <f t="shared" si="0"/>
        <v>627.70463733701854</v>
      </c>
    </row>
    <row r="8" spans="1:6" x14ac:dyDescent="0.3">
      <c r="A8" s="6" t="s">
        <v>6</v>
      </c>
      <c r="B8" s="8">
        <v>911.78054541866379</v>
      </c>
      <c r="C8" s="8">
        <v>1604.7664054555917</v>
      </c>
      <c r="D8" s="8">
        <v>861.22732633022235</v>
      </c>
      <c r="E8" s="8">
        <v>17.943659187185062</v>
      </c>
      <c r="F8" s="14">
        <f t="shared" si="0"/>
        <v>3395.7179363916625</v>
      </c>
    </row>
    <row r="9" spans="1:6" x14ac:dyDescent="0.3">
      <c r="A9" s="6" t="s">
        <v>7</v>
      </c>
      <c r="B9" s="8">
        <v>867.75032234163416</v>
      </c>
      <c r="C9" s="8">
        <v>362.79531706853521</v>
      </c>
      <c r="D9" s="8">
        <v>15.444152321136757</v>
      </c>
      <c r="E9" s="8">
        <v>1.7483565361872624</v>
      </c>
      <c r="F9" s="14">
        <f t="shared" si="0"/>
        <v>1247.7381482674932</v>
      </c>
    </row>
    <row r="10" spans="1:6" x14ac:dyDescent="0.3">
      <c r="A10" s="6" t="s">
        <v>8</v>
      </c>
      <c r="B10" s="8">
        <v>121.73061674237606</v>
      </c>
      <c r="C10" s="8">
        <v>177.27133070350288</v>
      </c>
      <c r="D10" s="8">
        <v>31.847568761598779</v>
      </c>
      <c r="E10" s="8">
        <v>0</v>
      </c>
      <c r="F10" s="14">
        <f t="shared" si="0"/>
        <v>330.84951620747773</v>
      </c>
    </row>
    <row r="11" spans="1:6" x14ac:dyDescent="0.3">
      <c r="A11" s="6" t="s">
        <v>9</v>
      </c>
      <c r="B11" s="8">
        <v>115.3994735548293</v>
      </c>
      <c r="C11" s="8">
        <v>42.335051770183583</v>
      </c>
      <c r="D11" s="8">
        <v>24.461235042794243</v>
      </c>
      <c r="E11" s="8">
        <v>2.5765254217496496</v>
      </c>
      <c r="F11" s="14">
        <f t="shared" si="0"/>
        <v>184.77228578955678</v>
      </c>
    </row>
    <row r="13" spans="1:6" x14ac:dyDescent="0.3">
      <c r="F13" s="9"/>
    </row>
  </sheetData>
  <mergeCells count="2">
    <mergeCell ref="A1:A2"/>
    <mergeCell ref="B1:F1"/>
  </mergeCells>
  <conditionalFormatting sqref="B3:B11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:C1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1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3:E11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3:F11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089C6-75B7-4349-94BF-CF1CD7979A05}">
  <dimension ref="A1:Z38"/>
  <sheetViews>
    <sheetView workbookViewId="0">
      <selection activeCell="K3" sqref="K3"/>
    </sheetView>
  </sheetViews>
  <sheetFormatPr defaultColWidth="11.19921875" defaultRowHeight="15.6" x14ac:dyDescent="0.3"/>
  <cols>
    <col min="1" max="1" width="12.59765625" bestFit="1" customWidth="1"/>
    <col min="2" max="5" width="5" bestFit="1" customWidth="1"/>
    <col min="7" max="7" width="12.59765625" bestFit="1" customWidth="1"/>
    <col min="8" max="11" width="5" bestFit="1" customWidth="1"/>
    <col min="12" max="12" width="9.8984375" bestFit="1" customWidth="1"/>
    <col min="13" max="13" width="10.8984375" bestFit="1" customWidth="1"/>
    <col min="14" max="14" width="9.8984375" bestFit="1" customWidth="1"/>
    <col min="15" max="15" width="8.3984375" bestFit="1" customWidth="1"/>
    <col min="17" max="17" width="12.3984375" bestFit="1" customWidth="1"/>
    <col min="18" max="19" width="11.3984375" bestFit="1" customWidth="1"/>
  </cols>
  <sheetData>
    <row r="1" spans="1:26" ht="16.2" thickBot="1" x14ac:dyDescent="0.35">
      <c r="A1" s="92" t="s">
        <v>23</v>
      </c>
      <c r="B1" s="91" t="s">
        <v>24</v>
      </c>
      <c r="C1" s="91"/>
      <c r="D1" s="91"/>
      <c r="E1" s="91"/>
      <c r="G1" s="92" t="s">
        <v>23</v>
      </c>
      <c r="H1" s="91" t="s">
        <v>33</v>
      </c>
      <c r="I1" s="91"/>
      <c r="J1" s="91"/>
      <c r="K1" s="91"/>
      <c r="L1" s="22"/>
      <c r="M1" s="22"/>
      <c r="N1" s="22"/>
      <c r="U1" s="98" t="s">
        <v>16</v>
      </c>
      <c r="V1" s="100" t="s">
        <v>26</v>
      </c>
      <c r="W1" s="101"/>
      <c r="X1" s="101"/>
      <c r="Y1" s="101"/>
      <c r="Z1" s="102"/>
    </row>
    <row r="2" spans="1:26" ht="16.2" thickBot="1" x14ac:dyDescent="0.35">
      <c r="A2" s="93"/>
      <c r="B2" s="3" t="s">
        <v>12</v>
      </c>
      <c r="C2" s="3" t="s">
        <v>13</v>
      </c>
      <c r="D2" s="3" t="s">
        <v>15</v>
      </c>
      <c r="E2" s="3" t="s">
        <v>14</v>
      </c>
      <c r="G2" s="93"/>
      <c r="H2" s="3" t="s">
        <v>12</v>
      </c>
      <c r="I2" s="3" t="s">
        <v>13</v>
      </c>
      <c r="J2" s="3" t="s">
        <v>15</v>
      </c>
      <c r="K2" s="3" t="s">
        <v>14</v>
      </c>
      <c r="L2" s="82"/>
      <c r="M2" s="82"/>
      <c r="N2" s="82"/>
      <c r="U2" s="99"/>
      <c r="V2" s="36" t="s">
        <v>12</v>
      </c>
      <c r="W2" s="36" t="s">
        <v>13</v>
      </c>
      <c r="X2" s="36" t="s">
        <v>15</v>
      </c>
      <c r="Y2" s="36" t="s">
        <v>14</v>
      </c>
      <c r="Z2" s="36" t="s">
        <v>0</v>
      </c>
    </row>
    <row r="3" spans="1:26" ht="16.2" customHeight="1" thickBot="1" x14ac:dyDescent="0.35">
      <c r="A3" s="6" t="s">
        <v>22</v>
      </c>
      <c r="B3" s="27">
        <v>13.5</v>
      </c>
      <c r="C3" s="27">
        <v>15.23</v>
      </c>
      <c r="D3" s="27">
        <v>15</v>
      </c>
      <c r="E3" s="27">
        <v>24.75</v>
      </c>
      <c r="F3" s="1"/>
      <c r="G3" s="6" t="s">
        <v>22</v>
      </c>
      <c r="H3" s="15">
        <f>STANDARDIZE(B3,$Q$3,$Q$4)</f>
        <v>0.56453202705641048</v>
      </c>
      <c r="I3" s="15">
        <f>STANDARDIZE(C3,$Q$3,$Q$4)</f>
        <v>0.71562286848749801</v>
      </c>
      <c r="J3" s="15">
        <f>STANDARDIZE(D3,$Q$3,$Q$4)</f>
        <v>0.69553564679434754</v>
      </c>
      <c r="K3" s="15">
        <f>STANDARDIZE(E3,$Q$3,$Q$4)</f>
        <v>1.547059175090939</v>
      </c>
      <c r="L3" s="23"/>
      <c r="M3" s="23"/>
      <c r="N3" s="23"/>
      <c r="O3" s="23"/>
      <c r="P3" s="26"/>
      <c r="Q3" s="32">
        <f>AVERAGE(B3:E9)</f>
        <v>7.0360714285714296</v>
      </c>
      <c r="R3" s="33" t="s">
        <v>39</v>
      </c>
      <c r="S3" s="25"/>
      <c r="T3" s="25"/>
      <c r="U3" s="37" t="s">
        <v>1</v>
      </c>
      <c r="V3" s="69">
        <v>472</v>
      </c>
      <c r="W3" s="70">
        <v>477</v>
      </c>
      <c r="X3" s="71">
        <v>59</v>
      </c>
      <c r="Y3" s="72">
        <v>16</v>
      </c>
      <c r="Z3" s="73">
        <v>1024</v>
      </c>
    </row>
    <row r="4" spans="1:26" ht="16.2" thickBot="1" x14ac:dyDescent="0.35">
      <c r="A4" s="6" t="s">
        <v>21</v>
      </c>
      <c r="B4" s="27">
        <v>12</v>
      </c>
      <c r="C4" s="27">
        <v>18</v>
      </c>
      <c r="D4" s="27">
        <v>11</v>
      </c>
      <c r="E4" s="27">
        <v>21</v>
      </c>
      <c r="F4" s="1"/>
      <c r="G4" s="6" t="s">
        <v>21</v>
      </c>
      <c r="H4" s="15">
        <f t="shared" ref="H4:H9" si="0">STANDARDIZE(B4,$Q$3,$Q$4)</f>
        <v>0.43352840731847331</v>
      </c>
      <c r="I4" s="15">
        <f t="shared" ref="I4:K9" si="1">STANDARDIZE(C4,$Q$3,$Q$4)</f>
        <v>0.95754288627022188</v>
      </c>
      <c r="J4" s="15">
        <f t="shared" si="1"/>
        <v>0.34619266082651523</v>
      </c>
      <c r="K4" s="15">
        <f t="shared" si="1"/>
        <v>1.2195501257460961</v>
      </c>
      <c r="L4" s="23"/>
      <c r="M4" s="23"/>
      <c r="N4" s="23"/>
      <c r="O4" s="23"/>
      <c r="P4" s="26"/>
      <c r="Q4" s="32">
        <f>_xlfn.STDEV.P(B3:E9)</f>
        <v>11.450065295910425</v>
      </c>
      <c r="R4" s="34" t="s">
        <v>40</v>
      </c>
      <c r="S4" s="25"/>
      <c r="T4" s="25"/>
      <c r="U4" s="37" t="s">
        <v>2</v>
      </c>
      <c r="V4" s="74">
        <v>2370</v>
      </c>
      <c r="W4" s="39">
        <v>1990</v>
      </c>
      <c r="X4" s="38">
        <v>465</v>
      </c>
      <c r="Y4" s="40">
        <v>97</v>
      </c>
      <c r="Z4" s="41">
        <v>4923</v>
      </c>
    </row>
    <row r="5" spans="1:26" ht="16.2" thickBot="1" x14ac:dyDescent="0.35">
      <c r="A5" s="6" t="s">
        <v>20</v>
      </c>
      <c r="B5" s="27">
        <v>12</v>
      </c>
      <c r="C5" s="27">
        <v>16</v>
      </c>
      <c r="D5" s="27">
        <v>11</v>
      </c>
      <c r="E5" s="27">
        <v>21</v>
      </c>
      <c r="F5" s="1"/>
      <c r="G5" s="6" t="s">
        <v>20</v>
      </c>
      <c r="H5" s="15">
        <f t="shared" si="0"/>
        <v>0.43352840731847331</v>
      </c>
      <c r="I5" s="15">
        <f t="shared" si="1"/>
        <v>0.78287139328630573</v>
      </c>
      <c r="J5" s="15">
        <f t="shared" si="1"/>
        <v>0.34619266082651523</v>
      </c>
      <c r="K5" s="15">
        <f t="shared" si="1"/>
        <v>1.2195501257460961</v>
      </c>
      <c r="L5" s="23"/>
      <c r="M5" s="23"/>
      <c r="N5" s="23"/>
      <c r="O5" s="23"/>
      <c r="P5" s="26"/>
      <c r="Q5" s="25"/>
      <c r="R5" s="25"/>
      <c r="S5" s="25"/>
      <c r="T5" s="25"/>
      <c r="U5" s="37" t="s">
        <v>3</v>
      </c>
      <c r="V5" s="75">
        <v>32</v>
      </c>
      <c r="W5" s="43">
        <v>574</v>
      </c>
      <c r="X5" s="44">
        <v>17</v>
      </c>
      <c r="Y5" s="46">
        <v>1</v>
      </c>
      <c r="Z5" s="47">
        <v>625</v>
      </c>
    </row>
    <row r="6" spans="1:26" ht="16.2" thickBot="1" x14ac:dyDescent="0.35">
      <c r="A6" s="6" t="s">
        <v>10</v>
      </c>
      <c r="B6" s="27">
        <v>6.05</v>
      </c>
      <c r="C6" s="27">
        <v>5.17</v>
      </c>
      <c r="D6" s="27">
        <v>6.66</v>
      </c>
      <c r="E6" s="27">
        <v>7.03</v>
      </c>
      <c r="F6" s="1"/>
      <c r="G6" s="6" t="s">
        <v>10</v>
      </c>
      <c r="H6" s="15">
        <f t="shared" si="0"/>
        <v>-8.6119284308677352E-2</v>
      </c>
      <c r="I6" s="15">
        <f t="shared" si="1"/>
        <v>-0.16297474122160047</v>
      </c>
      <c r="J6" s="15">
        <f t="shared" si="1"/>
        <v>-3.2844478948582889E-2</v>
      </c>
      <c r="K6" s="15">
        <f t="shared" si="1"/>
        <v>-5.3025274655838883E-4</v>
      </c>
      <c r="L6" s="23"/>
      <c r="M6" s="23"/>
      <c r="N6" s="23"/>
      <c r="O6" s="23"/>
      <c r="P6" s="26"/>
      <c r="Q6" s="25"/>
      <c r="R6" s="25"/>
      <c r="S6" s="25"/>
      <c r="U6" s="37" t="s">
        <v>4</v>
      </c>
      <c r="V6" s="76">
        <v>3642</v>
      </c>
      <c r="W6" s="49">
        <v>2652</v>
      </c>
      <c r="X6" s="50">
        <v>872</v>
      </c>
      <c r="Y6" s="51">
        <v>126</v>
      </c>
      <c r="Z6" s="48">
        <v>7293</v>
      </c>
    </row>
    <row r="7" spans="1:26" ht="16.2" thickBot="1" x14ac:dyDescent="0.35">
      <c r="A7" s="6" t="s">
        <v>29</v>
      </c>
      <c r="B7" s="27">
        <v>-16.260000000000002</v>
      </c>
      <c r="C7" s="27">
        <v>-24.7</v>
      </c>
      <c r="D7" s="27">
        <v>-12.8</v>
      </c>
      <c r="E7" s="27">
        <v>-16.600000000000001</v>
      </c>
      <c r="F7" s="1"/>
      <c r="G7" s="6" t="s">
        <v>29</v>
      </c>
      <c r="H7" s="15">
        <f t="shared" si="0"/>
        <v>-2.0345797885442622</v>
      </c>
      <c r="I7" s="15">
        <f t="shared" si="1"/>
        <v>-2.7716934889363882</v>
      </c>
      <c r="J7" s="15">
        <f t="shared" si="1"/>
        <v>-1.7323981056820874</v>
      </c>
      <c r="K7" s="15">
        <f t="shared" si="1"/>
        <v>-2.0642739423515279</v>
      </c>
      <c r="L7" s="23"/>
      <c r="M7" s="23"/>
      <c r="N7" s="23"/>
      <c r="O7" s="23"/>
      <c r="P7" s="26"/>
      <c r="Q7" s="25"/>
      <c r="R7" s="25"/>
      <c r="S7" s="25"/>
      <c r="U7" s="37" t="s">
        <v>5</v>
      </c>
      <c r="V7" s="77">
        <v>500</v>
      </c>
      <c r="W7" s="43">
        <v>575</v>
      </c>
      <c r="X7" s="52">
        <v>147</v>
      </c>
      <c r="Y7" s="53">
        <v>19</v>
      </c>
      <c r="Z7" s="54">
        <v>1242</v>
      </c>
    </row>
    <row r="8" spans="1:26" ht="16.2" thickBot="1" x14ac:dyDescent="0.35">
      <c r="A8" s="6" t="s">
        <v>19</v>
      </c>
      <c r="B8" s="27">
        <v>6.66</v>
      </c>
      <c r="C8" s="27">
        <v>5.69</v>
      </c>
      <c r="D8" s="27">
        <v>7.22</v>
      </c>
      <c r="E8" s="27">
        <v>7.62</v>
      </c>
      <c r="F8" s="1"/>
      <c r="G8" s="6" t="s">
        <v>19</v>
      </c>
      <c r="H8" s="15">
        <f t="shared" si="0"/>
        <v>-3.2844478948582889E-2</v>
      </c>
      <c r="I8" s="15">
        <f t="shared" si="1"/>
        <v>-0.11756015304578221</v>
      </c>
      <c r="J8" s="15">
        <f t="shared" si="1"/>
        <v>1.6063539086913606E-2</v>
      </c>
      <c r="K8" s="15">
        <f t="shared" si="1"/>
        <v>5.0997837683696874E-2</v>
      </c>
      <c r="L8" s="23"/>
      <c r="M8" s="23"/>
      <c r="N8" s="23"/>
      <c r="O8" s="23"/>
      <c r="P8" s="26"/>
      <c r="Q8" s="25"/>
      <c r="R8" s="25"/>
      <c r="S8" s="25"/>
      <c r="U8" s="37" t="s">
        <v>6</v>
      </c>
      <c r="V8" s="78">
        <v>1901</v>
      </c>
      <c r="W8" s="55">
        <v>2995</v>
      </c>
      <c r="X8" s="56">
        <v>1796</v>
      </c>
      <c r="Y8" s="57">
        <v>39</v>
      </c>
      <c r="Z8" s="58">
        <v>6730</v>
      </c>
    </row>
    <row r="9" spans="1:26" ht="16.2" thickBot="1" x14ac:dyDescent="0.35">
      <c r="A9" s="6" t="s">
        <v>18</v>
      </c>
      <c r="B9" s="27">
        <v>5.95</v>
      </c>
      <c r="C9" s="27">
        <v>5.22</v>
      </c>
      <c r="D9" s="27">
        <v>6.88</v>
      </c>
      <c r="E9" s="27">
        <v>6.74</v>
      </c>
      <c r="F9" s="1"/>
      <c r="G9" s="6" t="s">
        <v>18</v>
      </c>
      <c r="H9" s="15">
        <f t="shared" si="0"/>
        <v>-9.4852858957873126E-2</v>
      </c>
      <c r="I9" s="15">
        <f t="shared" si="1"/>
        <v>-0.15860795389700258</v>
      </c>
      <c r="J9" s="15">
        <f t="shared" si="1"/>
        <v>-1.3630614720352133E-2</v>
      </c>
      <c r="K9" s="15">
        <f t="shared" si="1"/>
        <v>-2.5857619229226237E-2</v>
      </c>
      <c r="L9" s="23"/>
      <c r="M9" s="23"/>
      <c r="N9" s="23"/>
      <c r="O9" s="23"/>
      <c r="P9" s="26"/>
      <c r="Q9" s="25"/>
      <c r="R9" s="25"/>
      <c r="S9" s="25"/>
      <c r="U9" s="37" t="s">
        <v>7</v>
      </c>
      <c r="V9" s="79">
        <v>1809</v>
      </c>
      <c r="W9" s="59">
        <v>677</v>
      </c>
      <c r="X9" s="42">
        <v>32</v>
      </c>
      <c r="Y9" s="60">
        <v>4</v>
      </c>
      <c r="Z9" s="61">
        <v>2522</v>
      </c>
    </row>
    <row r="10" spans="1:26" ht="16.2" thickBot="1" x14ac:dyDescent="0.35">
      <c r="A10" s="1"/>
      <c r="B10" s="28"/>
      <c r="C10" s="28"/>
      <c r="D10" s="28"/>
      <c r="E10" s="28"/>
      <c r="F10" s="1"/>
      <c r="G10" s="1"/>
      <c r="H10" s="1"/>
      <c r="I10" s="1"/>
      <c r="J10" s="1"/>
      <c r="K10" s="1"/>
      <c r="L10" s="1"/>
      <c r="M10" s="1"/>
      <c r="N10" s="1"/>
      <c r="U10" s="37" t="s">
        <v>8</v>
      </c>
      <c r="V10" s="80">
        <v>254</v>
      </c>
      <c r="W10" s="62">
        <v>331</v>
      </c>
      <c r="X10" s="63">
        <v>66</v>
      </c>
      <c r="Y10" s="64" t="s">
        <v>41</v>
      </c>
      <c r="Z10" s="65">
        <v>651</v>
      </c>
    </row>
    <row r="11" spans="1:26" ht="16.2" thickBot="1" x14ac:dyDescent="0.35">
      <c r="A11" s="92" t="s">
        <v>23</v>
      </c>
      <c r="B11" s="103" t="s">
        <v>25</v>
      </c>
      <c r="C11" s="103"/>
      <c r="D11" s="103"/>
      <c r="E11" s="103"/>
      <c r="F11" s="1"/>
      <c r="G11" s="92" t="s">
        <v>23</v>
      </c>
      <c r="H11" s="91" t="s">
        <v>34</v>
      </c>
      <c r="I11" s="91"/>
      <c r="J11" s="91"/>
      <c r="K11" s="91"/>
      <c r="L11" s="22"/>
      <c r="M11" s="22"/>
      <c r="N11" s="22"/>
      <c r="U11" s="37" t="s">
        <v>9</v>
      </c>
      <c r="V11" s="81">
        <v>241</v>
      </c>
      <c r="W11" s="66">
        <v>79</v>
      </c>
      <c r="X11" s="67">
        <v>51</v>
      </c>
      <c r="Y11" s="68">
        <v>6</v>
      </c>
      <c r="Z11" s="45">
        <v>376</v>
      </c>
    </row>
    <row r="12" spans="1:26" x14ac:dyDescent="0.3">
      <c r="A12" s="93"/>
      <c r="B12" s="29" t="s">
        <v>12</v>
      </c>
      <c r="C12" s="29" t="s">
        <v>13</v>
      </c>
      <c r="D12" s="29" t="s">
        <v>15</v>
      </c>
      <c r="E12" s="29" t="s">
        <v>14</v>
      </c>
      <c r="F12" s="1"/>
      <c r="G12" s="93"/>
      <c r="H12" s="3" t="s">
        <v>12</v>
      </c>
      <c r="I12" s="3" t="s">
        <v>13</v>
      </c>
      <c r="J12" s="3" t="s">
        <v>15</v>
      </c>
      <c r="K12" s="3" t="s">
        <v>14</v>
      </c>
      <c r="L12" s="82"/>
      <c r="M12" s="82"/>
      <c r="N12" s="82"/>
      <c r="Q12" s="35">
        <f>AVERAGE(B13:E15,B17:E19)</f>
        <v>12.942083333333336</v>
      </c>
      <c r="R12" s="33" t="s">
        <v>39</v>
      </c>
    </row>
    <row r="13" spans="1:26" x14ac:dyDescent="0.3">
      <c r="A13" s="6" t="s">
        <v>22</v>
      </c>
      <c r="B13" s="27">
        <v>12.89</v>
      </c>
      <c r="C13" s="27">
        <v>16.05</v>
      </c>
      <c r="D13" s="27">
        <v>14.06</v>
      </c>
      <c r="E13" s="27">
        <v>26.8</v>
      </c>
      <c r="F13" s="1"/>
      <c r="G13" s="6" t="s">
        <v>22</v>
      </c>
      <c r="H13" s="10">
        <f>STANDARDIZE(B13,$Q$12,$Q$13)</f>
        <v>-7.5805578741603907E-3</v>
      </c>
      <c r="I13" s="10">
        <f>STANDARDIZE(C13,$Q$12,$Q$13)</f>
        <v>0.45234704946687793</v>
      </c>
      <c r="J13" s="10">
        <f>STANDARDIZE(D13,$Q$12,$Q$13)</f>
        <v>0.16270909421097088</v>
      </c>
      <c r="K13" s="10">
        <f>STANDARDIZE(E13,$Q$12,$Q$13)</f>
        <v>2.0169741946935114</v>
      </c>
      <c r="L13" s="16"/>
      <c r="M13" s="16"/>
      <c r="N13" s="16"/>
      <c r="Q13" s="35">
        <f>_xlfn.STDEV.P(B13:E15,B17:E19)</f>
        <v>6.8706464877565967</v>
      </c>
      <c r="R13" s="34" t="s">
        <v>40</v>
      </c>
      <c r="V13" s="85"/>
      <c r="W13" s="85"/>
      <c r="X13" s="85"/>
      <c r="Y13" s="85"/>
    </row>
    <row r="14" spans="1:26" x14ac:dyDescent="0.3">
      <c r="A14" s="6" t="s">
        <v>21</v>
      </c>
      <c r="B14" s="27">
        <v>14.54</v>
      </c>
      <c r="C14" s="27">
        <v>24.1</v>
      </c>
      <c r="D14" s="27">
        <v>18.3</v>
      </c>
      <c r="E14" s="27">
        <v>26.52</v>
      </c>
      <c r="F14" s="1"/>
      <c r="G14" s="6" t="s">
        <v>21</v>
      </c>
      <c r="H14" s="10">
        <f t="shared" ref="H14:H19" si="2">STANDARDIZE(B14,$Q$12,$Q$13)</f>
        <v>0.23257151557922967</v>
      </c>
      <c r="I14" s="10">
        <f t="shared" ref="I14:K15" si="3">STANDARDIZE(C14,$Q$12,$Q$13)</f>
        <v>1.6239980744970548</v>
      </c>
      <c r="J14" s="10">
        <f t="shared" si="3"/>
        <v>0.77982714963059196</v>
      </c>
      <c r="K14" s="10">
        <f t="shared" si="3"/>
        <v>1.9762211155620268</v>
      </c>
      <c r="L14" s="16"/>
      <c r="M14" s="16"/>
      <c r="N14" s="16"/>
      <c r="V14" s="85"/>
      <c r="W14" s="85"/>
      <c r="X14" s="85"/>
      <c r="Y14" s="85"/>
    </row>
    <row r="15" spans="1:26" x14ac:dyDescent="0.3">
      <c r="A15" s="6" t="s">
        <v>20</v>
      </c>
      <c r="B15" s="27">
        <v>10.8</v>
      </c>
      <c r="C15" s="27">
        <v>20.170000000000002</v>
      </c>
      <c r="D15" s="27">
        <v>15.6</v>
      </c>
      <c r="E15" s="27">
        <v>24.03</v>
      </c>
      <c r="F15" s="1"/>
      <c r="G15" s="6" t="s">
        <v>20</v>
      </c>
      <c r="H15" s="10">
        <f t="shared" si="2"/>
        <v>-0.31177318424845468</v>
      </c>
      <c r="I15" s="10">
        <f t="shared" si="3"/>
        <v>1.0519994995444344</v>
      </c>
      <c r="J15" s="10">
        <f t="shared" si="3"/>
        <v>0.38685102943413496</v>
      </c>
      <c r="K15" s="10">
        <f t="shared" si="3"/>
        <v>1.6138098047141836</v>
      </c>
      <c r="L15" s="16"/>
      <c r="M15" s="16"/>
      <c r="N15" s="16"/>
      <c r="V15" s="85"/>
      <c r="W15" s="85"/>
      <c r="X15" s="85"/>
      <c r="Y15" s="85"/>
    </row>
    <row r="16" spans="1:26" x14ac:dyDescent="0.3">
      <c r="A16" s="6" t="s">
        <v>29</v>
      </c>
      <c r="B16" s="27"/>
      <c r="C16" s="27"/>
      <c r="D16" s="27"/>
      <c r="E16" s="27"/>
      <c r="F16" s="1"/>
      <c r="G16" s="6" t="s">
        <v>29</v>
      </c>
      <c r="H16" s="10"/>
      <c r="I16" s="10"/>
      <c r="J16" s="10"/>
      <c r="K16" s="10"/>
      <c r="L16" s="16"/>
      <c r="M16" s="16"/>
      <c r="N16" s="16"/>
      <c r="V16" s="85"/>
      <c r="W16" s="85"/>
      <c r="X16" s="85"/>
      <c r="Y16" s="85"/>
    </row>
    <row r="17" spans="1:25" x14ac:dyDescent="0.3">
      <c r="A17" s="6" t="s">
        <v>10</v>
      </c>
      <c r="B17" s="27">
        <v>6.9</v>
      </c>
      <c r="C17" s="27">
        <v>5.89</v>
      </c>
      <c r="D17" s="27">
        <v>8.08</v>
      </c>
      <c r="E17" s="27">
        <v>8.17</v>
      </c>
      <c r="F17" s="1"/>
      <c r="G17" s="6" t="s">
        <v>10</v>
      </c>
      <c r="H17" s="10">
        <f t="shared" si="2"/>
        <v>-0.87940535786555896</v>
      </c>
      <c r="I17" s="10">
        <f t="shared" ref="I17:K19" si="4">STANDARDIZE(C17,$Q$12,$Q$13)</f>
        <v>-1.0264075361612708</v>
      </c>
      <c r="J17" s="10">
        <f t="shared" si="4"/>
        <v>-0.70766023866858907</v>
      </c>
      <c r="K17" s="10">
        <f t="shared" si="4"/>
        <v>-0.69456103466204044</v>
      </c>
      <c r="L17" s="16"/>
      <c r="M17" s="16"/>
      <c r="N17" s="16"/>
      <c r="V17" s="85"/>
      <c r="W17" s="85"/>
      <c r="X17" s="85"/>
      <c r="Y17" s="85"/>
    </row>
    <row r="18" spans="1:25" x14ac:dyDescent="0.3">
      <c r="A18" s="6" t="s">
        <v>19</v>
      </c>
      <c r="B18" s="27">
        <v>7.26</v>
      </c>
      <c r="C18" s="27">
        <v>6.1</v>
      </c>
      <c r="D18" s="27">
        <v>8.32</v>
      </c>
      <c r="E18" s="27">
        <v>8.67</v>
      </c>
      <c r="F18" s="1"/>
      <c r="G18" s="6" t="s">
        <v>19</v>
      </c>
      <c r="H18" s="10">
        <f t="shared" si="2"/>
        <v>-0.82700854183936479</v>
      </c>
      <c r="I18" s="10">
        <f t="shared" si="4"/>
        <v>-0.9958427268126574</v>
      </c>
      <c r="J18" s="10">
        <f t="shared" si="4"/>
        <v>-0.67272902798445955</v>
      </c>
      <c r="K18" s="10">
        <f t="shared" si="4"/>
        <v>-0.62178767907010402</v>
      </c>
      <c r="L18" s="16"/>
      <c r="M18" s="16"/>
      <c r="N18" s="16"/>
      <c r="V18" s="85"/>
      <c r="W18" s="85"/>
      <c r="X18" s="85"/>
      <c r="Y18" s="85"/>
    </row>
    <row r="19" spans="1:25" x14ac:dyDescent="0.3">
      <c r="A19" s="6" t="s">
        <v>18</v>
      </c>
      <c r="B19" s="27">
        <v>6.48</v>
      </c>
      <c r="C19" s="27">
        <v>5.66</v>
      </c>
      <c r="D19" s="27">
        <v>7.53</v>
      </c>
      <c r="E19" s="27">
        <v>7.69</v>
      </c>
      <c r="F19" s="1"/>
      <c r="G19" s="6" t="s">
        <v>18</v>
      </c>
      <c r="H19" s="10">
        <f t="shared" si="2"/>
        <v>-0.94053497656278562</v>
      </c>
      <c r="I19" s="10">
        <f t="shared" si="4"/>
        <v>-1.0598832797335613</v>
      </c>
      <c r="J19" s="10">
        <f t="shared" si="4"/>
        <v>-0.78771092981971913</v>
      </c>
      <c r="K19" s="10">
        <f t="shared" si="4"/>
        <v>-0.76442345603029938</v>
      </c>
      <c r="L19" s="16"/>
      <c r="M19" s="16"/>
      <c r="N19" s="16"/>
      <c r="V19" s="85"/>
      <c r="W19" s="85"/>
      <c r="X19" s="85"/>
      <c r="Y19" s="85"/>
    </row>
    <row r="20" spans="1:25" x14ac:dyDescent="0.3">
      <c r="A20" s="5"/>
      <c r="B20" s="30"/>
      <c r="C20" s="30"/>
      <c r="D20" s="30"/>
      <c r="E20" s="30"/>
      <c r="F20" s="1"/>
      <c r="G20" s="5"/>
      <c r="H20" s="5"/>
      <c r="I20" s="5"/>
      <c r="J20" s="5"/>
      <c r="K20" s="5"/>
      <c r="L20" s="5"/>
      <c r="M20" s="5"/>
      <c r="N20" s="5"/>
      <c r="V20" s="85"/>
      <c r="W20" s="85"/>
      <c r="X20" s="85"/>
    </row>
    <row r="21" spans="1:25" x14ac:dyDescent="0.3">
      <c r="A21" s="92" t="s">
        <v>23</v>
      </c>
      <c r="B21" s="104" t="s">
        <v>31</v>
      </c>
      <c r="C21" s="104"/>
      <c r="D21" s="104"/>
      <c r="E21" s="104"/>
      <c r="F21" s="1"/>
      <c r="G21" s="91" t="s">
        <v>23</v>
      </c>
      <c r="H21" s="97" t="s">
        <v>35</v>
      </c>
      <c r="I21" s="97"/>
      <c r="J21" s="97"/>
      <c r="K21" s="97"/>
      <c r="L21" s="83"/>
      <c r="M21" s="83"/>
      <c r="N21" s="83"/>
      <c r="V21" s="85"/>
      <c r="W21" s="85"/>
      <c r="X21" s="85"/>
      <c r="Y21" s="85"/>
    </row>
    <row r="22" spans="1:25" x14ac:dyDescent="0.3">
      <c r="A22" s="93"/>
      <c r="B22" s="29" t="s">
        <v>12</v>
      </c>
      <c r="C22" s="29" t="s">
        <v>13</v>
      </c>
      <c r="D22" s="29" t="s">
        <v>15</v>
      </c>
      <c r="E22" s="29" t="s">
        <v>14</v>
      </c>
      <c r="F22" s="1"/>
      <c r="G22" s="91"/>
      <c r="H22" s="19" t="s">
        <v>12</v>
      </c>
      <c r="I22" s="3" t="s">
        <v>13</v>
      </c>
      <c r="J22" s="3" t="s">
        <v>15</v>
      </c>
      <c r="K22" s="3" t="s">
        <v>14</v>
      </c>
      <c r="L22" s="82"/>
      <c r="M22" s="82"/>
      <c r="N22" s="82"/>
    </row>
    <row r="23" spans="1:25" x14ac:dyDescent="0.3">
      <c r="A23" s="17" t="s">
        <v>32</v>
      </c>
      <c r="B23" s="27">
        <v>-3</v>
      </c>
      <c r="C23" s="27">
        <v>-2.68</v>
      </c>
      <c r="D23" s="27">
        <v>-2.06</v>
      </c>
      <c r="E23" s="27">
        <v>-2.61</v>
      </c>
      <c r="F23" s="1"/>
      <c r="G23" s="4" t="s">
        <v>32</v>
      </c>
      <c r="H23" s="10">
        <f>STANDARDIZE(B23,$Q$23,$Q$24)</f>
        <v>-0.94199147877614209</v>
      </c>
      <c r="I23" s="10">
        <f>STANDARDIZE(C23,$Q$23,$Q$24)</f>
        <v>-0.89845215188037431</v>
      </c>
      <c r="J23" s="10">
        <f>STANDARDIZE(D23,$Q$23,$Q$24)</f>
        <v>-0.81409470601982437</v>
      </c>
      <c r="K23" s="10">
        <f>STANDARDIZE(E23,$Q$23,$Q$24)</f>
        <v>-0.88892792412192512</v>
      </c>
      <c r="L23" s="16"/>
      <c r="M23" s="16"/>
      <c r="N23" s="16"/>
      <c r="Q23" s="32">
        <f>AVERAGE(B23:E25)</f>
        <v>3.9233333333333338</v>
      </c>
      <c r="R23" s="33" t="s">
        <v>39</v>
      </c>
    </row>
    <row r="24" spans="1:25" x14ac:dyDescent="0.3">
      <c r="A24" s="18" t="s">
        <v>30</v>
      </c>
      <c r="B24" s="27">
        <v>15.31</v>
      </c>
      <c r="C24" s="27">
        <v>18.93</v>
      </c>
      <c r="D24" s="27">
        <v>12.74</v>
      </c>
      <c r="E24" s="27">
        <v>6.34</v>
      </c>
      <c r="F24" s="1"/>
      <c r="G24" s="6" t="s">
        <v>30</v>
      </c>
      <c r="H24" s="10">
        <f t="shared" ref="H24:H25" si="5">STANDARDIZE(B24,$Q$23,$Q$24)</f>
        <v>1.5492743820410695</v>
      </c>
      <c r="I24" s="10">
        <f t="shared" ref="I24:I25" si="6">STANDARDIZE(C24,$Q$23,$Q$24)</f>
        <v>2.0418130175494422</v>
      </c>
      <c r="J24" s="10">
        <f t="shared" ref="J24:J25" si="7">STANDARDIZE(D24,$Q$23,$Q$24)</f>
        <v>1.1995991629094347</v>
      </c>
      <c r="K24" s="10">
        <f t="shared" ref="K24:K25" si="8">STANDARDIZE(E24,$Q$23,$Q$24)</f>
        <v>0.32881262499407937</v>
      </c>
      <c r="L24" s="16"/>
      <c r="M24" s="16"/>
      <c r="N24" s="16"/>
      <c r="Q24" s="32">
        <f>_xlfn.STDEV.P(B23:E25)</f>
        <v>7.3496772415906504</v>
      </c>
      <c r="R24" s="34" t="s">
        <v>40</v>
      </c>
    </row>
    <row r="25" spans="1:25" x14ac:dyDescent="0.3">
      <c r="A25" s="18" t="s">
        <v>38</v>
      </c>
      <c r="B25" s="27">
        <v>2.29</v>
      </c>
      <c r="C25" s="27">
        <v>-0.8</v>
      </c>
      <c r="D25" s="27">
        <v>0.56000000000000005</v>
      </c>
      <c r="E25" s="27">
        <v>2.06</v>
      </c>
      <c r="F25" s="16"/>
      <c r="G25" s="6" t="s">
        <v>38</v>
      </c>
      <c r="H25" s="10">
        <f t="shared" si="5"/>
        <v>-0.22223198103048133</v>
      </c>
      <c r="I25" s="10">
        <f t="shared" si="6"/>
        <v>-0.64265860636773875</v>
      </c>
      <c r="J25" s="10">
        <f t="shared" si="7"/>
        <v>-0.45761646706072578</v>
      </c>
      <c r="K25" s="10">
        <f t="shared" si="8"/>
        <v>-0.25352587223681439</v>
      </c>
      <c r="L25" s="16"/>
      <c r="M25" s="16"/>
      <c r="N25" s="16"/>
    </row>
    <row r="26" spans="1:25" x14ac:dyDescent="0.3">
      <c r="B26" s="31"/>
      <c r="C26" s="31"/>
      <c r="D26" s="31"/>
      <c r="E26" s="31"/>
    </row>
    <row r="27" spans="1:25" x14ac:dyDescent="0.3">
      <c r="A27" s="92" t="s">
        <v>23</v>
      </c>
      <c r="B27" s="103" t="s">
        <v>36</v>
      </c>
      <c r="C27" s="103"/>
      <c r="D27" s="103"/>
      <c r="E27" s="103"/>
      <c r="G27" s="92" t="s">
        <v>23</v>
      </c>
      <c r="H27" s="91" t="s">
        <v>37</v>
      </c>
      <c r="I27" s="91"/>
      <c r="J27" s="91"/>
      <c r="K27" s="91"/>
      <c r="L27" s="22"/>
      <c r="M27" s="22"/>
      <c r="N27" s="22"/>
    </row>
    <row r="28" spans="1:25" x14ac:dyDescent="0.3">
      <c r="A28" s="93"/>
      <c r="B28" s="29" t="s">
        <v>12</v>
      </c>
      <c r="C28" s="29" t="s">
        <v>13</v>
      </c>
      <c r="D28" s="29" t="s">
        <v>15</v>
      </c>
      <c r="E28" s="29" t="s">
        <v>14</v>
      </c>
      <c r="G28" s="93"/>
      <c r="H28" s="3" t="s">
        <v>12</v>
      </c>
      <c r="I28" s="3" t="s">
        <v>13</v>
      </c>
      <c r="J28" s="3" t="s">
        <v>15</v>
      </c>
      <c r="K28" s="3" t="s">
        <v>14</v>
      </c>
      <c r="L28" s="82"/>
      <c r="M28" s="82"/>
      <c r="N28" s="82"/>
    </row>
    <row r="29" spans="1:25" x14ac:dyDescent="0.3">
      <c r="A29" s="6" t="s">
        <v>22</v>
      </c>
      <c r="B29" s="27">
        <v>9</v>
      </c>
      <c r="C29" s="27">
        <v>9</v>
      </c>
      <c r="D29" s="27">
        <v>8</v>
      </c>
      <c r="E29" s="27">
        <v>16</v>
      </c>
      <c r="F29" s="1"/>
      <c r="G29" s="6" t="s">
        <v>22</v>
      </c>
      <c r="H29" s="24">
        <f>STANDARDIZE(B29,$Q$29,$Q$30)</f>
        <v>0.63211290539862175</v>
      </c>
      <c r="I29" s="24">
        <f>STANDARDIZE(C29,$Q$29,$Q$30)</f>
        <v>0.63211290539862175</v>
      </c>
      <c r="J29" s="24">
        <f>STANDARDIZE(D29,$Q$29,$Q$30)</f>
        <v>0.48798292696896856</v>
      </c>
      <c r="K29" s="24">
        <f>STANDARDIZE(E29,$Q$29,$Q$30)</f>
        <v>1.6410227544061942</v>
      </c>
      <c r="L29" s="84"/>
      <c r="M29" s="84"/>
      <c r="N29" s="84"/>
      <c r="Q29" s="32">
        <f>AVERAGE(B29:E35)</f>
        <v>4.6142857142857148</v>
      </c>
      <c r="R29" s="33" t="s">
        <v>39</v>
      </c>
    </row>
    <row r="30" spans="1:25" x14ac:dyDescent="0.3">
      <c r="A30" s="6" t="s">
        <v>21</v>
      </c>
      <c r="B30" s="27">
        <v>8</v>
      </c>
      <c r="C30" s="27">
        <v>12</v>
      </c>
      <c r="D30" s="27">
        <v>8</v>
      </c>
      <c r="E30" s="27">
        <v>15</v>
      </c>
      <c r="F30" s="1"/>
      <c r="G30" s="6" t="s">
        <v>21</v>
      </c>
      <c r="H30" s="24">
        <f t="shared" ref="H30:H35" si="9">STANDARDIZE(B30,$Q$29,$Q$30)</f>
        <v>0.48798292696896856</v>
      </c>
      <c r="I30" s="24">
        <f t="shared" ref="I30:I35" si="10">STANDARDIZE(C30,$Q$29,$Q$30)</f>
        <v>1.0645028406875814</v>
      </c>
      <c r="J30" s="24">
        <f t="shared" ref="J30:J35" si="11">STANDARDIZE(D30,$Q$29,$Q$30)</f>
        <v>0.48798292696896856</v>
      </c>
      <c r="K30" s="24">
        <f t="shared" ref="K30:K35" si="12">STANDARDIZE(E30,$Q$29,$Q$30)</f>
        <v>1.4968927759765409</v>
      </c>
      <c r="L30" s="84"/>
      <c r="M30" s="84"/>
      <c r="N30" s="84"/>
      <c r="Q30" s="32">
        <f>_xlfn.STDEV.P(B29:E35)</f>
        <v>6.9381818473530057</v>
      </c>
      <c r="R30" s="34" t="s">
        <v>40</v>
      </c>
    </row>
    <row r="31" spans="1:25" x14ac:dyDescent="0.3">
      <c r="A31" s="6" t="s">
        <v>20</v>
      </c>
      <c r="B31" s="27">
        <v>7</v>
      </c>
      <c r="C31" s="27">
        <v>11</v>
      </c>
      <c r="D31" s="27">
        <v>8</v>
      </c>
      <c r="E31" s="27">
        <v>15</v>
      </c>
      <c r="F31" s="1"/>
      <c r="G31" s="6" t="s">
        <v>20</v>
      </c>
      <c r="H31" s="24">
        <f t="shared" si="9"/>
        <v>0.34385294853931536</v>
      </c>
      <c r="I31" s="24">
        <f t="shared" si="10"/>
        <v>0.92037286225792814</v>
      </c>
      <c r="J31" s="24">
        <f t="shared" si="11"/>
        <v>0.48798292696896856</v>
      </c>
      <c r="K31" s="24">
        <f t="shared" si="12"/>
        <v>1.4968927759765409</v>
      </c>
      <c r="L31" s="84"/>
      <c r="M31" s="84"/>
      <c r="N31" s="84"/>
    </row>
    <row r="32" spans="1:25" x14ac:dyDescent="0.3">
      <c r="A32" s="6" t="s">
        <v>10</v>
      </c>
      <c r="B32" s="27">
        <v>3</v>
      </c>
      <c r="C32" s="27">
        <v>2.7</v>
      </c>
      <c r="D32" s="27">
        <v>3.3</v>
      </c>
      <c r="E32" s="27">
        <v>3.7</v>
      </c>
      <c r="F32" s="1"/>
      <c r="G32" s="6" t="s">
        <v>10</v>
      </c>
      <c r="H32" s="24">
        <f t="shared" si="9"/>
        <v>-0.23266696517929736</v>
      </c>
      <c r="I32" s="24">
        <f t="shared" si="10"/>
        <v>-0.27590595870819329</v>
      </c>
      <c r="J32" s="24">
        <f t="shared" si="11"/>
        <v>-0.18942797165040143</v>
      </c>
      <c r="K32" s="24">
        <f t="shared" si="12"/>
        <v>-0.13177598027854009</v>
      </c>
      <c r="L32" s="84"/>
      <c r="M32" s="84"/>
      <c r="N32" s="84"/>
    </row>
    <row r="33" spans="1:14" x14ac:dyDescent="0.3">
      <c r="A33" s="6" t="s">
        <v>29</v>
      </c>
      <c r="B33" s="27">
        <v>-8.6</v>
      </c>
      <c r="C33" s="27">
        <v>-16.3</v>
      </c>
      <c r="D33" s="27">
        <v>-4.8</v>
      </c>
      <c r="E33" s="27">
        <v>-4.8</v>
      </c>
      <c r="F33" s="1"/>
      <c r="G33" s="6" t="s">
        <v>29</v>
      </c>
      <c r="H33" s="24">
        <f t="shared" si="9"/>
        <v>-1.9045747149632744</v>
      </c>
      <c r="I33" s="24">
        <f t="shared" si="10"/>
        <v>-3.014375548871604</v>
      </c>
      <c r="J33" s="24">
        <f t="shared" si="11"/>
        <v>-1.3568807969305923</v>
      </c>
      <c r="K33" s="24">
        <f t="shared" si="12"/>
        <v>-1.3568807969305923</v>
      </c>
      <c r="L33" s="84"/>
      <c r="M33" s="84"/>
      <c r="N33" s="84"/>
    </row>
    <row r="34" spans="1:14" x14ac:dyDescent="0.3">
      <c r="A34" s="6" t="s">
        <v>19</v>
      </c>
      <c r="B34" s="27">
        <v>3.1</v>
      </c>
      <c r="C34" s="27">
        <v>2.8</v>
      </c>
      <c r="D34" s="27">
        <v>3.2</v>
      </c>
      <c r="E34" s="27">
        <v>3.9</v>
      </c>
      <c r="F34" s="1"/>
      <c r="G34" s="6" t="s">
        <v>19</v>
      </c>
      <c r="H34" s="24">
        <f t="shared" si="9"/>
        <v>-0.21825396733633201</v>
      </c>
      <c r="I34" s="24">
        <f t="shared" si="10"/>
        <v>-0.261492960865228</v>
      </c>
      <c r="J34" s="24">
        <f t="shared" si="11"/>
        <v>-0.20384096949336669</v>
      </c>
      <c r="K34" s="24">
        <f t="shared" si="12"/>
        <v>-0.1029499845926095</v>
      </c>
      <c r="L34" s="84"/>
      <c r="M34" s="84"/>
      <c r="N34" s="84"/>
    </row>
    <row r="35" spans="1:14" x14ac:dyDescent="0.3">
      <c r="A35" s="6" t="s">
        <v>18</v>
      </c>
      <c r="B35" s="27">
        <v>2.9</v>
      </c>
      <c r="C35" s="27">
        <v>2.6</v>
      </c>
      <c r="D35" s="27">
        <v>2.9</v>
      </c>
      <c r="E35" s="27">
        <v>3.6</v>
      </c>
      <c r="F35" s="1"/>
      <c r="G35" s="6" t="s">
        <v>18</v>
      </c>
      <c r="H35" s="24">
        <f t="shared" si="9"/>
        <v>-0.24707996302226268</v>
      </c>
      <c r="I35" s="24">
        <f t="shared" si="10"/>
        <v>-0.29031895655115864</v>
      </c>
      <c r="J35" s="24">
        <f t="shared" si="11"/>
        <v>-0.24707996302226268</v>
      </c>
      <c r="K35" s="24">
        <f t="shared" si="12"/>
        <v>-0.14618897812150544</v>
      </c>
      <c r="L35" s="84"/>
      <c r="M35" s="84"/>
      <c r="N35" s="84"/>
    </row>
    <row r="37" spans="1:14" x14ac:dyDescent="0.3">
      <c r="B37" s="25"/>
      <c r="C37" s="25"/>
      <c r="D37" s="25"/>
      <c r="E37" s="25"/>
      <c r="H37" s="25"/>
    </row>
    <row r="38" spans="1:14" ht="19.2" customHeight="1" x14ac:dyDescent="0.3">
      <c r="B38" s="25"/>
      <c r="C38" s="25"/>
      <c r="D38" s="25"/>
      <c r="E38" s="25"/>
      <c r="H38" s="25"/>
    </row>
  </sheetData>
  <sortState xmlns:xlrd2="http://schemas.microsoft.com/office/spreadsheetml/2017/richdata2" ref="G23:K25">
    <sortCondition ref="G23:G25"/>
  </sortState>
  <mergeCells count="18">
    <mergeCell ref="B21:E21"/>
    <mergeCell ref="G1:G2"/>
    <mergeCell ref="U1:U2"/>
    <mergeCell ref="V1:Z1"/>
    <mergeCell ref="A27:A28"/>
    <mergeCell ref="B27:E27"/>
    <mergeCell ref="G27:G28"/>
    <mergeCell ref="H27:K27"/>
    <mergeCell ref="H1:K1"/>
    <mergeCell ref="G11:G12"/>
    <mergeCell ref="H11:K11"/>
    <mergeCell ref="H21:K21"/>
    <mergeCell ref="A21:A22"/>
    <mergeCell ref="G21:G22"/>
    <mergeCell ref="B1:E1"/>
    <mergeCell ref="A1:A2"/>
    <mergeCell ref="A11:A12"/>
    <mergeCell ref="B11:E11"/>
  </mergeCells>
  <conditionalFormatting sqref="H12:N12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2:E12">
    <cfRule type="colorScale" priority="5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:E9">
    <cfRule type="top10" priority="54" rank="1"/>
    <cfRule type="top10" priority="55" rank="1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06808-439A-4EBA-B8DA-7132A581A8DA}">
  <dimension ref="A1:N9"/>
  <sheetViews>
    <sheetView tabSelected="1" workbookViewId="0">
      <selection activeCell="M13" sqref="M13"/>
    </sheetView>
  </sheetViews>
  <sheetFormatPr defaultRowHeight="15.6" x14ac:dyDescent="0.3"/>
  <sheetData>
    <row r="1" spans="1:14" x14ac:dyDescent="0.3">
      <c r="A1" s="92" t="s">
        <v>23</v>
      </c>
      <c r="B1" s="103" t="s">
        <v>46</v>
      </c>
      <c r="C1" s="103"/>
      <c r="D1" s="103"/>
      <c r="E1" s="103"/>
      <c r="G1" s="92" t="s">
        <v>23</v>
      </c>
      <c r="H1" s="91" t="s">
        <v>47</v>
      </c>
      <c r="I1" s="91"/>
      <c r="J1" s="91"/>
      <c r="K1" s="91"/>
    </row>
    <row r="2" spans="1:14" x14ac:dyDescent="0.3">
      <c r="A2" s="93"/>
      <c r="B2" s="29" t="s">
        <v>12</v>
      </c>
      <c r="C2" s="29" t="s">
        <v>13</v>
      </c>
      <c r="D2" s="29" t="s">
        <v>15</v>
      </c>
      <c r="E2" s="29" t="s">
        <v>14</v>
      </c>
      <c r="G2" s="93"/>
      <c r="H2" s="3" t="s">
        <v>12</v>
      </c>
      <c r="I2" s="3" t="s">
        <v>13</v>
      </c>
      <c r="J2" s="3" t="s">
        <v>15</v>
      </c>
      <c r="K2" s="3" t="s">
        <v>14</v>
      </c>
      <c r="M2" s="32">
        <f>AVERAGE(B3:E9)</f>
        <v>90.632142857142867</v>
      </c>
      <c r="N2" s="33" t="s">
        <v>39</v>
      </c>
    </row>
    <row r="3" spans="1:14" x14ac:dyDescent="0.3">
      <c r="A3" s="6" t="s">
        <v>22</v>
      </c>
      <c r="B3" s="27">
        <v>454</v>
      </c>
      <c r="C3" s="27">
        <v>837</v>
      </c>
      <c r="D3" s="27">
        <v>453</v>
      </c>
      <c r="E3" s="27">
        <v>262</v>
      </c>
      <c r="G3" s="6" t="s">
        <v>22</v>
      </c>
      <c r="H3" s="15">
        <f>STANDARDIZE(B3,$M$2,$M$3)</f>
        <v>1.9379765314862338</v>
      </c>
      <c r="I3" s="15">
        <f t="shared" ref="I3:K9" si="0">STANDARDIZE(C3,$M$2,$M$3)</f>
        <v>3.9806586151340886</v>
      </c>
      <c r="J3" s="15">
        <f t="shared" si="0"/>
        <v>1.9326431578996859</v>
      </c>
      <c r="K3" s="15">
        <f t="shared" si="0"/>
        <v>0.91396880286903226</v>
      </c>
      <c r="M3" s="32">
        <f>_xlfn.STDEV.P(B3:E9)</f>
        <v>187.49858485860528</v>
      </c>
      <c r="N3" s="34" t="s">
        <v>40</v>
      </c>
    </row>
    <row r="4" spans="1:14" x14ac:dyDescent="0.3">
      <c r="A4" s="6" t="s">
        <v>21</v>
      </c>
      <c r="B4" s="27">
        <v>30</v>
      </c>
      <c r="C4" s="27">
        <v>29</v>
      </c>
      <c r="D4" s="27">
        <v>26</v>
      </c>
      <c r="E4" s="27">
        <v>16</v>
      </c>
      <c r="G4" s="6" t="s">
        <v>21</v>
      </c>
      <c r="H4" s="15">
        <f t="shared" ref="H4:H9" si="1">STANDARDIZE(B4,$M$2,$M$3)</f>
        <v>-0.32337386921008615</v>
      </c>
      <c r="I4" s="15">
        <f t="shared" si="0"/>
        <v>-0.3287072427966341</v>
      </c>
      <c r="J4" s="15">
        <f t="shared" si="0"/>
        <v>-0.34470736355627785</v>
      </c>
      <c r="K4" s="15">
        <f t="shared" si="0"/>
        <v>-0.39804109942175708</v>
      </c>
    </row>
    <row r="5" spans="1:14" x14ac:dyDescent="0.3">
      <c r="A5" s="6" t="s">
        <v>20</v>
      </c>
      <c r="B5" s="27">
        <v>52</v>
      </c>
      <c r="C5" s="27">
        <v>58</v>
      </c>
      <c r="D5" s="27">
        <v>43</v>
      </c>
      <c r="E5" s="27">
        <v>23</v>
      </c>
      <c r="G5" s="6" t="s">
        <v>20</v>
      </c>
      <c r="H5" s="15">
        <f t="shared" si="1"/>
        <v>-0.20603965030603183</v>
      </c>
      <c r="I5" s="15">
        <f t="shared" si="0"/>
        <v>-0.17403940878674429</v>
      </c>
      <c r="J5" s="15">
        <f t="shared" si="0"/>
        <v>-0.25404001258496317</v>
      </c>
      <c r="K5" s="15">
        <f t="shared" si="0"/>
        <v>-0.36070748431592164</v>
      </c>
    </row>
    <row r="6" spans="1:14" x14ac:dyDescent="0.3">
      <c r="A6" s="6" t="s">
        <v>29</v>
      </c>
      <c r="B6" s="27">
        <v>87.3</v>
      </c>
      <c r="C6" s="27">
        <v>99.7</v>
      </c>
      <c r="D6" s="27">
        <v>55.2</v>
      </c>
      <c r="E6" s="27">
        <v>40.200000000000003</v>
      </c>
      <c r="G6" s="6" t="s">
        <v>10</v>
      </c>
      <c r="H6" s="15">
        <f t="shared" si="1"/>
        <v>-1.7771562700890114E-2</v>
      </c>
      <c r="I6" s="15">
        <f t="shared" si="0"/>
        <v>4.8362269772304178E-2</v>
      </c>
      <c r="J6" s="15">
        <f t="shared" si="0"/>
        <v>-0.18897285482907847</v>
      </c>
      <c r="K6" s="15">
        <f t="shared" si="0"/>
        <v>-0.26897345862729732</v>
      </c>
    </row>
    <row r="7" spans="1:14" x14ac:dyDescent="0.3">
      <c r="A7" s="6" t="s">
        <v>10</v>
      </c>
      <c r="B7" s="27">
        <v>0.9</v>
      </c>
      <c r="C7" s="27">
        <v>1</v>
      </c>
      <c r="D7" s="27">
        <v>-2.1</v>
      </c>
      <c r="E7" s="27">
        <v>-8.9</v>
      </c>
      <c r="G7" s="6" t="s">
        <v>29</v>
      </c>
      <c r="H7" s="15">
        <f t="shared" si="1"/>
        <v>-0.47857504057863071</v>
      </c>
      <c r="I7" s="15">
        <f t="shared" si="0"/>
        <v>-0.47804170321997597</v>
      </c>
      <c r="J7" s="15">
        <f t="shared" si="0"/>
        <v>-0.4945751613382745</v>
      </c>
      <c r="K7" s="15">
        <f t="shared" si="0"/>
        <v>-0.53084210172680046</v>
      </c>
    </row>
    <row r="8" spans="1:14" x14ac:dyDescent="0.3">
      <c r="A8" s="6" t="s">
        <v>19</v>
      </c>
      <c r="B8" s="27">
        <v>-5</v>
      </c>
      <c r="C8" s="27">
        <v>-4.0999999999999996</v>
      </c>
      <c r="D8" s="27">
        <v>-7.2</v>
      </c>
      <c r="E8" s="27">
        <v>-13.5</v>
      </c>
      <c r="G8" s="6" t="s">
        <v>19</v>
      </c>
      <c r="H8" s="15">
        <f t="shared" si="1"/>
        <v>-0.51004194473926356</v>
      </c>
      <c r="I8" s="15">
        <f t="shared" si="0"/>
        <v>-0.5052419085113703</v>
      </c>
      <c r="J8" s="15">
        <f t="shared" si="0"/>
        <v>-0.52177536662966895</v>
      </c>
      <c r="K8" s="15">
        <f t="shared" si="0"/>
        <v>-0.55537562022492082</v>
      </c>
    </row>
    <row r="9" spans="1:14" x14ac:dyDescent="0.3">
      <c r="A9" s="6" t="s">
        <v>18</v>
      </c>
      <c r="B9" s="27">
        <v>6.8</v>
      </c>
      <c r="C9" s="27">
        <v>6.1</v>
      </c>
      <c r="D9" s="27">
        <v>3</v>
      </c>
      <c r="E9" s="27">
        <v>-4.7</v>
      </c>
      <c r="G9" s="6" t="s">
        <v>18</v>
      </c>
      <c r="H9" s="15">
        <f t="shared" si="1"/>
        <v>-0.44710813641799801</v>
      </c>
      <c r="I9" s="15">
        <f t="shared" si="0"/>
        <v>-0.45084149792858158</v>
      </c>
      <c r="J9" s="15">
        <f t="shared" si="0"/>
        <v>-0.46737495604688012</v>
      </c>
      <c r="K9" s="15">
        <f t="shared" si="0"/>
        <v>-0.50844193266329918</v>
      </c>
    </row>
  </sheetData>
  <mergeCells count="4">
    <mergeCell ref="A1:A2"/>
    <mergeCell ref="B1:E1"/>
    <mergeCell ref="G1:G2"/>
    <mergeCell ref="H1:K1"/>
  </mergeCells>
  <conditionalFormatting sqref="B2:E2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1F3EC-F1C2-4028-BE5B-DC12F74176F2}">
  <dimension ref="A1:N20"/>
  <sheetViews>
    <sheetView zoomScaleNormal="100" workbookViewId="0">
      <selection activeCell="P23" sqref="P23"/>
    </sheetView>
  </sheetViews>
  <sheetFormatPr defaultRowHeight="15.6" x14ac:dyDescent="0.3"/>
  <cols>
    <col min="1" max="1" width="8.5" bestFit="1" customWidth="1"/>
    <col min="2" max="3" width="4.69921875" bestFit="1" customWidth="1"/>
    <col min="4" max="5" width="5.3984375" bestFit="1" customWidth="1"/>
    <col min="7" max="7" width="8.5" bestFit="1" customWidth="1"/>
    <col min="8" max="11" width="4.8984375" bestFit="1" customWidth="1"/>
    <col min="13" max="13" width="13.5" bestFit="1" customWidth="1"/>
  </cols>
  <sheetData>
    <row r="1" spans="1:14" ht="16.2" customHeight="1" x14ac:dyDescent="0.3">
      <c r="A1" s="92" t="s">
        <v>23</v>
      </c>
      <c r="B1" s="91" t="s">
        <v>24</v>
      </c>
      <c r="C1" s="91"/>
      <c r="D1" s="91"/>
      <c r="E1" s="91"/>
      <c r="G1" s="92" t="s">
        <v>23</v>
      </c>
      <c r="H1" s="91" t="s">
        <v>42</v>
      </c>
      <c r="I1" s="91"/>
      <c r="J1" s="91"/>
      <c r="K1" s="91"/>
    </row>
    <row r="2" spans="1:14" x14ac:dyDescent="0.3">
      <c r="A2" s="93"/>
      <c r="B2" s="3" t="s">
        <v>12</v>
      </c>
      <c r="C2" s="3" t="s">
        <v>13</v>
      </c>
      <c r="D2" s="3" t="s">
        <v>15</v>
      </c>
      <c r="E2" s="3" t="s">
        <v>14</v>
      </c>
      <c r="G2" s="93"/>
      <c r="H2" s="3" t="s">
        <v>12</v>
      </c>
      <c r="I2" s="3" t="s">
        <v>13</v>
      </c>
      <c r="J2" s="3" t="s">
        <v>15</v>
      </c>
      <c r="K2" s="3" t="s">
        <v>14</v>
      </c>
      <c r="M2" s="35">
        <f>AVERAGE(B3:E9)</f>
        <v>3.6035714285714282</v>
      </c>
      <c r="N2" s="33" t="s">
        <v>39</v>
      </c>
    </row>
    <row r="3" spans="1:14" x14ac:dyDescent="0.3">
      <c r="A3" s="6" t="s">
        <v>22</v>
      </c>
      <c r="B3" s="10">
        <v>10</v>
      </c>
      <c r="C3" s="10">
        <v>9</v>
      </c>
      <c r="D3" s="10">
        <v>9</v>
      </c>
      <c r="E3" s="10">
        <v>19</v>
      </c>
      <c r="F3" s="1"/>
      <c r="G3" s="6" t="s">
        <v>22</v>
      </c>
      <c r="H3" s="15">
        <f>STANDARDIZE(B3,$M$2,$M$3)</f>
        <v>0.53683107081934822</v>
      </c>
      <c r="I3" s="15">
        <f t="shared" ref="I3:K3" si="0">STANDARDIZE(C3,$M$2,$M$3)</f>
        <v>0.4529043819140342</v>
      </c>
      <c r="J3" s="15">
        <f t="shared" si="0"/>
        <v>0.4529043819140342</v>
      </c>
      <c r="K3" s="15">
        <f t="shared" si="0"/>
        <v>1.2921712709671749</v>
      </c>
      <c r="M3" s="35">
        <f>_xlfn.STDEV.P(B3:E9)</f>
        <v>11.915160874846357</v>
      </c>
      <c r="N3" s="34" t="s">
        <v>40</v>
      </c>
    </row>
    <row r="4" spans="1:14" x14ac:dyDescent="0.3">
      <c r="A4" s="6" t="s">
        <v>21</v>
      </c>
      <c r="B4" s="10">
        <v>8.6</v>
      </c>
      <c r="C4" s="10">
        <v>16</v>
      </c>
      <c r="D4" s="10">
        <v>4.7</v>
      </c>
      <c r="E4" s="10">
        <v>18.100000000000001</v>
      </c>
      <c r="F4" s="1"/>
      <c r="G4" s="6" t="s">
        <v>21</v>
      </c>
      <c r="H4" s="15">
        <f t="shared" ref="H4:H9" si="1">STANDARDIZE(B4,$M$2,$M$3)</f>
        <v>0.41933370635190853</v>
      </c>
      <c r="I4" s="15">
        <f t="shared" ref="I4:I9" si="2">STANDARDIZE(C4,$M$2,$M$3)</f>
        <v>1.0403912042512327</v>
      </c>
      <c r="J4" s="15">
        <f t="shared" ref="J4:J9" si="3">STANDARDIZE(D4,$M$2,$M$3)</f>
        <v>9.2019619621183685E-2</v>
      </c>
      <c r="K4" s="15">
        <f t="shared" ref="K4:K9" si="4">STANDARDIZE(E4,$M$2,$M$3)</f>
        <v>1.2166372509523924</v>
      </c>
    </row>
    <row r="5" spans="1:14" x14ac:dyDescent="0.3">
      <c r="A5" s="6" t="s">
        <v>20</v>
      </c>
      <c r="B5" s="10">
        <v>10.199999999999999</v>
      </c>
      <c r="C5" s="10">
        <v>14</v>
      </c>
      <c r="D5" s="10">
        <v>5.8</v>
      </c>
      <c r="E5" s="10">
        <v>21</v>
      </c>
      <c r="F5" s="1"/>
      <c r="G5" s="6" t="s">
        <v>20</v>
      </c>
      <c r="H5" s="15">
        <f t="shared" si="1"/>
        <v>0.55361640860041095</v>
      </c>
      <c r="I5" s="15">
        <f t="shared" si="2"/>
        <v>0.87253782644060451</v>
      </c>
      <c r="J5" s="15">
        <f t="shared" si="3"/>
        <v>0.18433897741702912</v>
      </c>
      <c r="K5" s="15">
        <f t="shared" si="4"/>
        <v>1.460024648777803</v>
      </c>
    </row>
    <row r="6" spans="1:14" x14ac:dyDescent="0.3">
      <c r="A6" s="6" t="s">
        <v>10</v>
      </c>
      <c r="B6" s="10">
        <v>2.6</v>
      </c>
      <c r="C6" s="10">
        <v>3.4</v>
      </c>
      <c r="D6" s="10">
        <v>2.4</v>
      </c>
      <c r="E6" s="10">
        <v>4.7</v>
      </c>
      <c r="F6" s="1"/>
      <c r="G6" s="6" t="s">
        <v>10</v>
      </c>
      <c r="H6" s="15">
        <f t="shared" si="1"/>
        <v>-8.4226427079975866E-2</v>
      </c>
      <c r="I6" s="15">
        <f t="shared" si="2"/>
        <v>-1.7085075955724626E-2</v>
      </c>
      <c r="J6" s="15">
        <f t="shared" si="3"/>
        <v>-0.10101176486103869</v>
      </c>
      <c r="K6" s="15">
        <f t="shared" si="4"/>
        <v>9.2019619621183685E-2</v>
      </c>
    </row>
    <row r="7" spans="1:14" x14ac:dyDescent="0.3">
      <c r="A7" s="6" t="s">
        <v>29</v>
      </c>
      <c r="B7" s="10">
        <v>-19</v>
      </c>
      <c r="C7" s="10">
        <v>-29</v>
      </c>
      <c r="D7" s="10">
        <v>-18.399999999999999</v>
      </c>
      <c r="E7" s="10">
        <v>-23.3</v>
      </c>
      <c r="F7" s="1"/>
      <c r="G7" s="6" t="s">
        <v>29</v>
      </c>
      <c r="H7" s="15">
        <f t="shared" si="1"/>
        <v>-1.8970429074347597</v>
      </c>
      <c r="I7" s="15">
        <f t="shared" si="2"/>
        <v>-2.7363097964879004</v>
      </c>
      <c r="J7" s="15">
        <f t="shared" si="3"/>
        <v>-1.8466868940915711</v>
      </c>
      <c r="K7" s="15">
        <f t="shared" si="4"/>
        <v>-2.2579276697276103</v>
      </c>
    </row>
    <row r="8" spans="1:14" x14ac:dyDescent="0.3">
      <c r="A8" s="6" t="s">
        <v>19</v>
      </c>
      <c r="B8" s="10">
        <v>4</v>
      </c>
      <c r="C8" s="10">
        <v>3.5</v>
      </c>
      <c r="D8" s="10">
        <v>4.5</v>
      </c>
      <c r="E8" s="10">
        <v>5.0999999999999996</v>
      </c>
      <c r="F8" s="1"/>
      <c r="G8" s="6" t="s">
        <v>19</v>
      </c>
      <c r="H8" s="15">
        <f t="shared" si="1"/>
        <v>3.3270937387463818E-2</v>
      </c>
      <c r="I8" s="15">
        <f t="shared" si="2"/>
        <v>-8.6924070651932112E-3</v>
      </c>
      <c r="J8" s="15">
        <f t="shared" si="3"/>
        <v>7.5234281840120848E-2</v>
      </c>
      <c r="K8" s="15">
        <f t="shared" si="4"/>
        <v>0.12559029518330928</v>
      </c>
    </row>
    <row r="9" spans="1:14" x14ac:dyDescent="0.3">
      <c r="A9" s="6" t="s">
        <v>18</v>
      </c>
      <c r="B9" s="10">
        <v>3.5</v>
      </c>
      <c r="C9" s="10">
        <v>3.1</v>
      </c>
      <c r="D9" s="10">
        <v>3.9</v>
      </c>
      <c r="E9" s="10">
        <v>4.5</v>
      </c>
      <c r="F9" s="1"/>
      <c r="G9" s="6" t="s">
        <v>18</v>
      </c>
      <c r="H9" s="15">
        <f t="shared" si="1"/>
        <v>-8.6924070651932112E-3</v>
      </c>
      <c r="I9" s="15">
        <f t="shared" si="2"/>
        <v>-4.2263082627318829E-2</v>
      </c>
      <c r="J9" s="15">
        <f t="shared" si="3"/>
        <v>2.4878268496932407E-2</v>
      </c>
      <c r="K9" s="15">
        <f t="shared" si="4"/>
        <v>7.5234281840120848E-2</v>
      </c>
    </row>
    <row r="10" spans="1:14" x14ac:dyDescent="0.3">
      <c r="A10" s="22"/>
      <c r="B10" s="16"/>
      <c r="C10" s="16"/>
      <c r="D10" s="16"/>
      <c r="E10" s="16"/>
      <c r="F10" s="1"/>
      <c r="G10" s="22"/>
      <c r="H10" s="26"/>
      <c r="I10" s="26"/>
      <c r="J10" s="26"/>
      <c r="K10" s="26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x14ac:dyDescent="0.3">
      <c r="A12" s="92" t="s">
        <v>23</v>
      </c>
      <c r="B12" s="94" t="s">
        <v>36</v>
      </c>
      <c r="C12" s="95"/>
      <c r="D12" s="95"/>
      <c r="E12" s="96"/>
      <c r="G12" s="92" t="s">
        <v>23</v>
      </c>
      <c r="H12" s="94" t="s">
        <v>43</v>
      </c>
      <c r="I12" s="95"/>
      <c r="J12" s="95"/>
      <c r="K12" s="96"/>
    </row>
    <row r="13" spans="1:14" x14ac:dyDescent="0.3">
      <c r="A13" s="93"/>
      <c r="B13" s="3" t="s">
        <v>12</v>
      </c>
      <c r="C13" s="3" t="s">
        <v>13</v>
      </c>
      <c r="D13" s="3" t="s">
        <v>15</v>
      </c>
      <c r="E13" s="3" t="s">
        <v>14</v>
      </c>
      <c r="G13" s="93"/>
      <c r="H13" s="3" t="s">
        <v>12</v>
      </c>
      <c r="I13" s="3" t="s">
        <v>13</v>
      </c>
      <c r="J13" s="3" t="s">
        <v>15</v>
      </c>
      <c r="K13" s="3" t="s">
        <v>14</v>
      </c>
      <c r="M13" s="32">
        <f>AVERAGE(B14:E20)</f>
        <v>2.8249999999999997</v>
      </c>
      <c r="N13" s="33" t="s">
        <v>39</v>
      </c>
    </row>
    <row r="14" spans="1:14" x14ac:dyDescent="0.3">
      <c r="A14" s="6" t="s">
        <v>22</v>
      </c>
      <c r="B14" s="10">
        <v>8.1999999999999993</v>
      </c>
      <c r="C14" s="10">
        <v>8.6</v>
      </c>
      <c r="D14" s="10">
        <v>7.5</v>
      </c>
      <c r="E14" s="10">
        <v>15</v>
      </c>
      <c r="F14" s="1"/>
      <c r="G14" s="6" t="s">
        <v>22</v>
      </c>
      <c r="H14" s="24">
        <f>STANDARDIZE(B14,$M$13,$M$14)</f>
        <v>0.59597894000233564</v>
      </c>
      <c r="I14" s="24">
        <f t="shared" ref="I14:K14" si="5">STANDARDIZE(C14,$M$13,$M$14)</f>
        <v>0.64033086111878856</v>
      </c>
      <c r="J14" s="24">
        <f t="shared" si="5"/>
        <v>0.51836307804854309</v>
      </c>
      <c r="K14" s="24">
        <f t="shared" si="5"/>
        <v>1.3499615989820346</v>
      </c>
      <c r="M14" s="32">
        <f>_xlfn.STDEV.P(B14:E20)</f>
        <v>9.0187750593652449</v>
      </c>
      <c r="N14" s="34" t="s">
        <v>40</v>
      </c>
    </row>
    <row r="15" spans="1:14" x14ac:dyDescent="0.3">
      <c r="A15" s="6" t="s">
        <v>21</v>
      </c>
      <c r="B15" s="10">
        <v>4.3</v>
      </c>
      <c r="C15" s="10">
        <v>8</v>
      </c>
      <c r="D15" s="10">
        <v>4.7</v>
      </c>
      <c r="E15" s="10">
        <v>18.100000000000001</v>
      </c>
      <c r="F15" s="1"/>
      <c r="G15" s="6" t="s">
        <v>21</v>
      </c>
      <c r="H15" s="24">
        <f t="shared" ref="H15:H20" si="6">STANDARDIZE(B15,$M$13,$M$14)</f>
        <v>0.16354770911692001</v>
      </c>
      <c r="I15" s="24">
        <f t="shared" ref="I15:I20" si="7">STANDARDIZE(C15,$M$13,$M$14)</f>
        <v>0.57380297944410918</v>
      </c>
      <c r="J15" s="24">
        <f t="shared" ref="J15:J20" si="8">STANDARDIZE(D15,$M$13,$M$14)</f>
        <v>0.20789963023337293</v>
      </c>
      <c r="K15" s="24">
        <f t="shared" ref="K15:K20" si="9">STANDARDIZE(E15,$M$13,$M$14)</f>
        <v>1.6936889876345447</v>
      </c>
    </row>
    <row r="16" spans="1:14" x14ac:dyDescent="0.3">
      <c r="A16" s="6" t="s">
        <v>20</v>
      </c>
      <c r="B16" s="10">
        <v>5.0999999999999996</v>
      </c>
      <c r="C16" s="10">
        <v>12.2</v>
      </c>
      <c r="D16" s="10">
        <v>5.8</v>
      </c>
      <c r="E16" s="10">
        <v>15.7</v>
      </c>
      <c r="F16" s="1"/>
      <c r="G16" s="6" t="s">
        <v>20</v>
      </c>
      <c r="H16" s="24">
        <f t="shared" si="6"/>
        <v>0.25225155134982574</v>
      </c>
      <c r="I16" s="24">
        <f t="shared" si="7"/>
        <v>1.0394981511668644</v>
      </c>
      <c r="J16" s="24">
        <f t="shared" si="8"/>
        <v>0.3298674133036183</v>
      </c>
      <c r="K16" s="24">
        <f t="shared" si="9"/>
        <v>1.4275774609358272</v>
      </c>
    </row>
    <row r="17" spans="1:11" x14ac:dyDescent="0.3">
      <c r="A17" s="6" t="s">
        <v>10</v>
      </c>
      <c r="B17" s="10">
        <v>1.6</v>
      </c>
      <c r="C17" s="10">
        <v>2.6</v>
      </c>
      <c r="D17" s="10">
        <v>2.2000000000000002</v>
      </c>
      <c r="E17" s="10">
        <v>3.3</v>
      </c>
      <c r="F17" s="1"/>
      <c r="G17" s="6" t="s">
        <v>10</v>
      </c>
      <c r="H17" s="24">
        <f t="shared" si="6"/>
        <v>-0.13582775841913691</v>
      </c>
      <c r="I17" s="24">
        <f t="shared" si="7"/>
        <v>-2.4947955628004708E-2</v>
      </c>
      <c r="J17" s="24">
        <f t="shared" si="8"/>
        <v>-6.9299876744457575E-2</v>
      </c>
      <c r="K17" s="24">
        <f t="shared" si="9"/>
        <v>5.2667906325787807E-2</v>
      </c>
    </row>
    <row r="18" spans="1:11" x14ac:dyDescent="0.3">
      <c r="A18" s="6" t="s">
        <v>29</v>
      </c>
      <c r="B18" s="10">
        <v>-13</v>
      </c>
      <c r="C18" s="10">
        <v>-20</v>
      </c>
      <c r="D18" s="10">
        <v>-13.8</v>
      </c>
      <c r="E18" s="10">
        <v>-18.600000000000001</v>
      </c>
      <c r="F18" s="1"/>
      <c r="G18" s="6" t="s">
        <v>29</v>
      </c>
      <c r="H18" s="24">
        <f t="shared" si="6"/>
        <v>-1.7546728791696671</v>
      </c>
      <c r="I18" s="24">
        <f t="shared" si="7"/>
        <v>-2.5308314987075926</v>
      </c>
      <c r="J18" s="24">
        <f t="shared" si="8"/>
        <v>-1.8433767214025729</v>
      </c>
      <c r="K18" s="24">
        <f t="shared" si="9"/>
        <v>-2.3755997748000075</v>
      </c>
    </row>
    <row r="19" spans="1:11" x14ac:dyDescent="0.3">
      <c r="A19" s="6" t="s">
        <v>19</v>
      </c>
      <c r="B19" s="10">
        <v>2.9</v>
      </c>
      <c r="C19" s="10">
        <v>2.6</v>
      </c>
      <c r="D19" s="10">
        <v>3</v>
      </c>
      <c r="E19" s="10">
        <v>3.5</v>
      </c>
      <c r="F19" s="1"/>
      <c r="G19" s="6" t="s">
        <v>19</v>
      </c>
      <c r="H19" s="24">
        <f t="shared" si="6"/>
        <v>8.3159852093349345E-3</v>
      </c>
      <c r="I19" s="24">
        <f t="shared" si="7"/>
        <v>-2.4947955628004708E-2</v>
      </c>
      <c r="J19" s="24">
        <f t="shared" si="8"/>
        <v>1.9403965488448166E-2</v>
      </c>
      <c r="K19" s="24">
        <f t="shared" si="9"/>
        <v>7.4843866884014273E-2</v>
      </c>
    </row>
    <row r="20" spans="1:11" x14ac:dyDescent="0.3">
      <c r="A20" s="6" t="s">
        <v>18</v>
      </c>
      <c r="B20" s="10">
        <v>1.5</v>
      </c>
      <c r="C20" s="10">
        <v>2.2999999999999998</v>
      </c>
      <c r="D20" s="10">
        <v>2.7</v>
      </c>
      <c r="E20" s="10">
        <v>3.1</v>
      </c>
      <c r="F20" s="1"/>
      <c r="G20" s="6" t="s">
        <v>18</v>
      </c>
      <c r="H20" s="24">
        <f t="shared" si="6"/>
        <v>-0.14691573869825014</v>
      </c>
      <c r="I20" s="24">
        <f t="shared" si="7"/>
        <v>-5.8211896465344401E-2</v>
      </c>
      <c r="J20" s="24">
        <f t="shared" si="8"/>
        <v>-1.3859975348891477E-2</v>
      </c>
      <c r="K20" s="24">
        <f t="shared" si="9"/>
        <v>3.0491945767561396E-2</v>
      </c>
    </row>
  </sheetData>
  <sortState xmlns:xlrd2="http://schemas.microsoft.com/office/spreadsheetml/2017/richdata2" ref="G14:K20">
    <sortCondition ref="G14:G20"/>
  </sortState>
  <mergeCells count="8">
    <mergeCell ref="A12:A13"/>
    <mergeCell ref="B12:E12"/>
    <mergeCell ref="G12:G13"/>
    <mergeCell ref="H12:K12"/>
    <mergeCell ref="A1:A2"/>
    <mergeCell ref="B1:E1"/>
    <mergeCell ref="G1:G2"/>
    <mergeCell ref="H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D0F0B-2DEB-40A7-8948-B8D2BC39587E}">
  <dimension ref="A1:N20"/>
  <sheetViews>
    <sheetView workbookViewId="0">
      <selection activeCell="Q22" sqref="Q22"/>
    </sheetView>
  </sheetViews>
  <sheetFormatPr defaultRowHeight="15.6" x14ac:dyDescent="0.3"/>
  <cols>
    <col min="1" max="1" width="9" bestFit="1" customWidth="1"/>
    <col min="2" max="5" width="4.8984375" bestFit="1" customWidth="1"/>
    <col min="7" max="7" width="9" bestFit="1" customWidth="1"/>
    <col min="8" max="11" width="5" bestFit="1" customWidth="1"/>
    <col min="13" max="13" width="9.3984375" bestFit="1" customWidth="1"/>
  </cols>
  <sheetData>
    <row r="1" spans="1:14" x14ac:dyDescent="0.3">
      <c r="A1" s="92" t="s">
        <v>23</v>
      </c>
      <c r="B1" s="91" t="s">
        <v>24</v>
      </c>
      <c r="C1" s="91"/>
      <c r="D1" s="91"/>
      <c r="E1" s="91"/>
      <c r="G1" s="92" t="s">
        <v>23</v>
      </c>
      <c r="H1" s="91" t="s">
        <v>44</v>
      </c>
      <c r="I1" s="91"/>
      <c r="J1" s="91"/>
      <c r="K1" s="91"/>
    </row>
    <row r="2" spans="1:14" x14ac:dyDescent="0.3">
      <c r="A2" s="93"/>
      <c r="B2" s="3" t="s">
        <v>12</v>
      </c>
      <c r="C2" s="3" t="s">
        <v>13</v>
      </c>
      <c r="D2" s="3" t="s">
        <v>15</v>
      </c>
      <c r="E2" s="3" t="s">
        <v>14</v>
      </c>
      <c r="G2" s="93"/>
      <c r="H2" s="3" t="s">
        <v>12</v>
      </c>
      <c r="I2" s="3" t="s">
        <v>13</v>
      </c>
      <c r="J2" s="3" t="s">
        <v>15</v>
      </c>
      <c r="K2" s="3" t="s">
        <v>14</v>
      </c>
      <c r="M2" s="32">
        <f>AVERAGE(B3:E9)</f>
        <v>7.9749999999999996</v>
      </c>
      <c r="N2" s="33" t="s">
        <v>39</v>
      </c>
    </row>
    <row r="3" spans="1:14" x14ac:dyDescent="0.3">
      <c r="A3" s="6" t="s">
        <v>22</v>
      </c>
      <c r="B3" s="10">
        <v>14</v>
      </c>
      <c r="C3" s="10">
        <v>12</v>
      </c>
      <c r="D3" s="10">
        <v>12</v>
      </c>
      <c r="E3" s="10">
        <v>25</v>
      </c>
      <c r="F3" s="1"/>
      <c r="G3" s="6" t="s">
        <v>22</v>
      </c>
      <c r="H3" s="15">
        <f>STANDARDIZE(B3,$M$2,$M$3)</f>
        <v>0.5484730669347424</v>
      </c>
      <c r="I3" s="15">
        <f t="shared" ref="I3:K3" si="0">STANDARDIZE(C3,$M$2,$M$3)</f>
        <v>0.36640731857466191</v>
      </c>
      <c r="J3" s="15">
        <f t="shared" si="0"/>
        <v>0.36640731857466191</v>
      </c>
      <c r="K3" s="15">
        <f t="shared" si="0"/>
        <v>1.5498346829151846</v>
      </c>
      <c r="M3" s="32">
        <f>_xlfn.STDEV.P(B3:E9)</f>
        <v>10.985042590462985</v>
      </c>
      <c r="N3" s="34" t="s">
        <v>40</v>
      </c>
    </row>
    <row r="4" spans="1:14" x14ac:dyDescent="0.3">
      <c r="A4" s="6" t="s">
        <v>21</v>
      </c>
      <c r="B4" s="10">
        <v>13</v>
      </c>
      <c r="C4" s="10">
        <v>21.2</v>
      </c>
      <c r="D4" s="10">
        <v>19.3</v>
      </c>
      <c r="E4" s="10">
        <v>25</v>
      </c>
      <c r="F4" s="1"/>
      <c r="G4" s="6" t="s">
        <v>21</v>
      </c>
      <c r="H4" s="15">
        <f t="shared" ref="H4:H9" si="1">STANDARDIZE(B4,$M$2,$M$3)</f>
        <v>0.45744019275470216</v>
      </c>
      <c r="I4" s="15">
        <f t="shared" ref="I4:I9" si="2">STANDARDIZE(C4,$M$2,$M$3)</f>
        <v>1.2039097610310319</v>
      </c>
      <c r="J4" s="15">
        <f t="shared" ref="J4:J9" si="3">STANDARDIZE(D4,$M$2,$M$3)</f>
        <v>1.0309473000889555</v>
      </c>
      <c r="K4" s="15">
        <f t="shared" ref="K4:K9" si="4">STANDARDIZE(E4,$M$2,$M$3)</f>
        <v>1.5498346829151846</v>
      </c>
    </row>
    <row r="5" spans="1:14" x14ac:dyDescent="0.3">
      <c r="A5" s="6" t="s">
        <v>20</v>
      </c>
      <c r="B5" s="10">
        <v>11.7</v>
      </c>
      <c r="C5" s="10">
        <v>18.100000000000001</v>
      </c>
      <c r="D5" s="10">
        <v>16.600000000000001</v>
      </c>
      <c r="E5" s="10">
        <v>25</v>
      </c>
      <c r="F5" s="1"/>
      <c r="G5" s="6" t="s">
        <v>20</v>
      </c>
      <c r="H5" s="15">
        <f t="shared" si="1"/>
        <v>0.3390974563206498</v>
      </c>
      <c r="I5" s="15">
        <f t="shared" si="2"/>
        <v>0.92170785107290742</v>
      </c>
      <c r="J5" s="15">
        <f t="shared" si="3"/>
        <v>0.785158539802847</v>
      </c>
      <c r="K5" s="15">
        <f t="shared" si="4"/>
        <v>1.5498346829151846</v>
      </c>
    </row>
    <row r="6" spans="1:14" x14ac:dyDescent="0.3">
      <c r="A6" s="6" t="s">
        <v>10</v>
      </c>
      <c r="B6" s="10">
        <v>4.9000000000000004</v>
      </c>
      <c r="C6" s="10">
        <v>4.5</v>
      </c>
      <c r="D6" s="10">
        <v>4</v>
      </c>
      <c r="E6" s="10">
        <v>6.6</v>
      </c>
      <c r="F6" s="1"/>
      <c r="G6" s="6" t="s">
        <v>10</v>
      </c>
      <c r="H6" s="15">
        <f t="shared" si="1"/>
        <v>-0.27992608810362363</v>
      </c>
      <c r="I6" s="15">
        <f t="shared" si="2"/>
        <v>-0.31633923777563971</v>
      </c>
      <c r="J6" s="15">
        <f t="shared" si="3"/>
        <v>-0.36185567486565984</v>
      </c>
      <c r="K6" s="15">
        <f t="shared" si="4"/>
        <v>-0.1251702019975553</v>
      </c>
    </row>
    <row r="7" spans="1:14" x14ac:dyDescent="0.3">
      <c r="A7" s="6" t="s">
        <v>29</v>
      </c>
      <c r="B7" s="10">
        <v>-13</v>
      </c>
      <c r="C7" s="10">
        <v>-21</v>
      </c>
      <c r="D7" s="10">
        <v>-8.4</v>
      </c>
      <c r="E7" s="10">
        <v>-7.9</v>
      </c>
      <c r="F7" s="1"/>
      <c r="G7" s="6" t="s">
        <v>29</v>
      </c>
      <c r="H7" s="15">
        <f t="shared" si="1"/>
        <v>-1.9094145359263437</v>
      </c>
      <c r="I7" s="15">
        <f t="shared" si="2"/>
        <v>-2.6376775293666657</v>
      </c>
      <c r="J7" s="15">
        <f t="shared" si="3"/>
        <v>-1.4906633146981585</v>
      </c>
      <c r="K7" s="15">
        <f t="shared" si="4"/>
        <v>-1.4451468776081384</v>
      </c>
    </row>
    <row r="8" spans="1:14" x14ac:dyDescent="0.3">
      <c r="A8" s="6" t="s">
        <v>19</v>
      </c>
      <c r="B8" s="10">
        <v>2.1</v>
      </c>
      <c r="C8" s="10">
        <v>4.7</v>
      </c>
      <c r="D8" s="10">
        <v>5.9</v>
      </c>
      <c r="E8" s="10">
        <v>7</v>
      </c>
      <c r="F8" s="1"/>
      <c r="G8" s="6" t="s">
        <v>19</v>
      </c>
      <c r="H8" s="15">
        <f t="shared" si="1"/>
        <v>-0.53481813580773629</v>
      </c>
      <c r="I8" s="15">
        <f t="shared" si="2"/>
        <v>-0.29813266293963164</v>
      </c>
      <c r="J8" s="15">
        <f t="shared" si="3"/>
        <v>-0.18889321392358338</v>
      </c>
      <c r="K8" s="15">
        <f t="shared" si="4"/>
        <v>-8.8757052325539182E-2</v>
      </c>
    </row>
    <row r="9" spans="1:14" x14ac:dyDescent="0.3">
      <c r="A9" s="6" t="s">
        <v>18</v>
      </c>
      <c r="B9" s="10">
        <v>4.8</v>
      </c>
      <c r="C9" s="10">
        <v>4.4000000000000004</v>
      </c>
      <c r="D9" s="10">
        <v>5.4</v>
      </c>
      <c r="E9" s="10">
        <v>6.4</v>
      </c>
      <c r="F9" s="1"/>
      <c r="G9" s="6" t="s">
        <v>18</v>
      </c>
      <c r="H9" s="15">
        <f t="shared" si="1"/>
        <v>-0.28902937552162766</v>
      </c>
      <c r="I9" s="15">
        <f t="shared" si="2"/>
        <v>-0.32544252519364369</v>
      </c>
      <c r="J9" s="15">
        <f t="shared" si="3"/>
        <v>-0.2344096510136035</v>
      </c>
      <c r="K9" s="15">
        <f t="shared" si="4"/>
        <v>-0.14337677683356329</v>
      </c>
    </row>
    <row r="10" spans="1:14" x14ac:dyDescent="0.3">
      <c r="A10" s="22"/>
      <c r="B10" s="16"/>
      <c r="C10" s="16"/>
      <c r="D10" s="16"/>
      <c r="E10" s="16"/>
      <c r="F10" s="1"/>
      <c r="G10" s="22"/>
      <c r="H10" s="26"/>
      <c r="I10" s="26"/>
      <c r="J10" s="26"/>
      <c r="K10" s="26"/>
    </row>
    <row r="11" spans="1:1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4" x14ac:dyDescent="0.3">
      <c r="A12" s="92" t="s">
        <v>23</v>
      </c>
      <c r="B12" s="94" t="s">
        <v>36</v>
      </c>
      <c r="C12" s="95"/>
      <c r="D12" s="95"/>
      <c r="E12" s="96"/>
      <c r="G12" s="92" t="s">
        <v>23</v>
      </c>
      <c r="H12" s="94" t="s">
        <v>45</v>
      </c>
      <c r="I12" s="95"/>
      <c r="J12" s="95"/>
      <c r="K12" s="96"/>
    </row>
    <row r="13" spans="1:14" x14ac:dyDescent="0.3">
      <c r="A13" s="93"/>
      <c r="B13" s="3" t="s">
        <v>12</v>
      </c>
      <c r="C13" s="3" t="s">
        <v>13</v>
      </c>
      <c r="D13" s="3" t="s">
        <v>15</v>
      </c>
      <c r="E13" s="3" t="s">
        <v>14</v>
      </c>
      <c r="G13" s="93"/>
      <c r="H13" s="3" t="s">
        <v>12</v>
      </c>
      <c r="I13" s="3" t="s">
        <v>13</v>
      </c>
      <c r="J13" s="3" t="s">
        <v>15</v>
      </c>
      <c r="K13" s="3" t="s">
        <v>14</v>
      </c>
    </row>
    <row r="14" spans="1:14" x14ac:dyDescent="0.3">
      <c r="A14" s="6" t="s">
        <v>22</v>
      </c>
      <c r="B14" s="10">
        <v>9.8000000000000007</v>
      </c>
      <c r="C14" s="10">
        <v>8.1999999999999993</v>
      </c>
      <c r="D14" s="10">
        <v>8</v>
      </c>
      <c r="E14" s="10">
        <v>19</v>
      </c>
      <c r="F14" s="1"/>
      <c r="G14" s="6" t="s">
        <v>22</v>
      </c>
      <c r="H14" s="24">
        <f>STANDARDIZE(B14,$M$14,$M$15)</f>
        <v>0.54272026896760406</v>
      </c>
      <c r="I14" s="24">
        <f t="shared" ref="I14:K14" si="5">STANDARDIZE(C14,$M$14,$M$15)</f>
        <v>0.33693213481822887</v>
      </c>
      <c r="J14" s="24">
        <f t="shared" si="5"/>
        <v>0.31120861804955707</v>
      </c>
      <c r="K14" s="24">
        <f t="shared" si="5"/>
        <v>1.7260020403265106</v>
      </c>
      <c r="M14" s="32">
        <f>AVERAGE(B14:E20)</f>
        <v>5.5803571428571432</v>
      </c>
      <c r="N14" s="33" t="s">
        <v>39</v>
      </c>
    </row>
    <row r="15" spans="1:14" x14ac:dyDescent="0.3">
      <c r="A15" s="6" t="s">
        <v>21</v>
      </c>
      <c r="B15" s="10">
        <v>7.9</v>
      </c>
      <c r="C15" s="10">
        <v>15.1</v>
      </c>
      <c r="D15" s="10">
        <v>16.100000000000001</v>
      </c>
      <c r="E15" s="10">
        <v>18.7</v>
      </c>
      <c r="F15" s="1"/>
      <c r="G15" s="6" t="s">
        <v>21</v>
      </c>
      <c r="H15" s="24">
        <f t="shared" ref="H15:H20" si="6">STANDARDIZE(B15,$M$14,$M$15)</f>
        <v>0.29834685966522118</v>
      </c>
      <c r="I15" s="24">
        <f t="shared" ref="I15:I20" si="7">STANDARDIZE(C15,$M$14,$M$15)</f>
        <v>1.2243934633374087</v>
      </c>
      <c r="J15" s="24">
        <f t="shared" ref="J15:J20" si="8">STANDARDIZE(D15,$M$14,$M$15)</f>
        <v>1.3530110471807686</v>
      </c>
      <c r="K15" s="24">
        <f t="shared" ref="K15:K20" si="9">STANDARDIZE(E15,$M$14,$M$15)</f>
        <v>1.6874167651735026</v>
      </c>
      <c r="M15" s="32">
        <f>_xlfn.STDEV.P(B14:E20)</f>
        <v>7.7749866707018738</v>
      </c>
      <c r="N15" s="34" t="s">
        <v>40</v>
      </c>
    </row>
    <row r="16" spans="1:14" x14ac:dyDescent="0.3">
      <c r="A16" s="6" t="s">
        <v>20</v>
      </c>
      <c r="B16" s="10">
        <v>7.3</v>
      </c>
      <c r="C16" s="10">
        <v>12.1</v>
      </c>
      <c r="D16" s="10">
        <v>9.25</v>
      </c>
      <c r="E16" s="10">
        <v>17.8</v>
      </c>
      <c r="F16" s="1"/>
      <c r="G16" s="6" t="s">
        <v>20</v>
      </c>
      <c r="H16" s="24">
        <f t="shared" si="6"/>
        <v>0.22117630935920546</v>
      </c>
      <c r="I16" s="24">
        <f t="shared" si="7"/>
        <v>0.83854071180733059</v>
      </c>
      <c r="J16" s="24">
        <f t="shared" si="8"/>
        <v>0.47198059785375629</v>
      </c>
      <c r="K16" s="24">
        <f t="shared" si="9"/>
        <v>1.5716609397144794</v>
      </c>
    </row>
    <row r="17" spans="1:11" x14ac:dyDescent="0.3">
      <c r="A17" s="6" t="s">
        <v>10</v>
      </c>
      <c r="B17" s="10">
        <v>3.3</v>
      </c>
      <c r="C17" s="10">
        <v>3</v>
      </c>
      <c r="D17" s="10">
        <v>2.9</v>
      </c>
      <c r="E17" s="10">
        <v>4.5</v>
      </c>
      <c r="F17" s="1"/>
      <c r="G17" s="6" t="s">
        <v>10</v>
      </c>
      <c r="H17" s="24">
        <f t="shared" si="6"/>
        <v>-0.29329402601423216</v>
      </c>
      <c r="I17" s="24">
        <f t="shared" si="7"/>
        <v>-0.3318793011672399</v>
      </c>
      <c r="J17" s="24">
        <f t="shared" si="8"/>
        <v>-0.34474105955157586</v>
      </c>
      <c r="K17" s="24">
        <f t="shared" si="9"/>
        <v>-0.13895292540220083</v>
      </c>
    </row>
    <row r="18" spans="1:11" x14ac:dyDescent="0.3">
      <c r="A18" s="6" t="s">
        <v>29</v>
      </c>
      <c r="B18" s="10">
        <v>-8</v>
      </c>
      <c r="C18" s="10">
        <v>-14</v>
      </c>
      <c r="D18" s="10">
        <v>-5</v>
      </c>
      <c r="E18" s="10">
        <v>-6.8</v>
      </c>
      <c r="F18" s="1"/>
      <c r="G18" s="6" t="s">
        <v>29</v>
      </c>
      <c r="H18" s="24">
        <f t="shared" si="6"/>
        <v>-1.7466727234441932</v>
      </c>
      <c r="I18" s="24">
        <f t="shared" si="7"/>
        <v>-2.5183782265043497</v>
      </c>
      <c r="J18" s="24">
        <f t="shared" si="8"/>
        <v>-1.360819971914115</v>
      </c>
      <c r="K18" s="24">
        <f t="shared" si="9"/>
        <v>-1.592331622832162</v>
      </c>
    </row>
    <row r="19" spans="1:11" x14ac:dyDescent="0.3">
      <c r="A19" s="6" t="s">
        <v>19</v>
      </c>
      <c r="B19" s="10">
        <v>3.4</v>
      </c>
      <c r="C19" s="10">
        <v>2.7</v>
      </c>
      <c r="D19" s="10">
        <v>3.9</v>
      </c>
      <c r="E19" s="10">
        <v>4.5999999999999996</v>
      </c>
      <c r="F19" s="1"/>
      <c r="G19" s="6" t="s">
        <v>19</v>
      </c>
      <c r="H19" s="24">
        <f t="shared" si="6"/>
        <v>-0.2804322676298962</v>
      </c>
      <c r="I19" s="24">
        <f t="shared" si="7"/>
        <v>-0.37046457632024771</v>
      </c>
      <c r="J19" s="24">
        <f t="shared" si="8"/>
        <v>-0.21612347570821647</v>
      </c>
      <c r="K19" s="24">
        <f t="shared" si="9"/>
        <v>-0.12609116701786494</v>
      </c>
    </row>
    <row r="20" spans="1:11" x14ac:dyDescent="0.3">
      <c r="A20" s="6" t="s">
        <v>18</v>
      </c>
      <c r="B20" s="10">
        <v>3.3</v>
      </c>
      <c r="C20" s="10">
        <v>3</v>
      </c>
      <c r="D20" s="10">
        <v>3.7</v>
      </c>
      <c r="E20" s="10">
        <v>2.5</v>
      </c>
      <c r="F20" s="1"/>
      <c r="G20" s="6" t="s">
        <v>18</v>
      </c>
      <c r="H20" s="24">
        <f t="shared" si="6"/>
        <v>-0.29329402601423216</v>
      </c>
      <c r="I20" s="24">
        <f t="shared" si="7"/>
        <v>-0.3318793011672399</v>
      </c>
      <c r="J20" s="24">
        <f t="shared" si="8"/>
        <v>-0.24184699247688832</v>
      </c>
      <c r="K20" s="24">
        <f t="shared" si="9"/>
        <v>-0.39618809308891961</v>
      </c>
    </row>
  </sheetData>
  <sortState xmlns:xlrd2="http://schemas.microsoft.com/office/spreadsheetml/2017/richdata2" ref="G14:K20">
    <sortCondition ref="G14:G20"/>
  </sortState>
  <mergeCells count="8">
    <mergeCell ref="A12:A13"/>
    <mergeCell ref="B12:E12"/>
    <mergeCell ref="G12:G13"/>
    <mergeCell ref="H12:K12"/>
    <mergeCell ref="A1:A2"/>
    <mergeCell ref="B1:E1"/>
    <mergeCell ref="G1:G2"/>
    <mergeCell ref="H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Investiment Costs|Useful Life</vt:lpstr>
      <vt:lpstr>Infra Remaining useful life</vt:lpstr>
      <vt:lpstr>Infra Average Investiment Costs</vt:lpstr>
      <vt:lpstr>DR3%</vt:lpstr>
      <vt:lpstr>DR3% Chokepoints</vt:lpstr>
      <vt:lpstr>Climate Data Future Scenarios </vt:lpstr>
      <vt:lpstr>Baseline RCPs</vt:lpstr>
      <vt:lpstr>Percentile 10th</vt:lpstr>
      <vt:lpstr>Percentile 90th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2023-01-25T17:25:27Z</dcterms:created>
  <dcterms:modified xsi:type="dcterms:W3CDTF">2023-01-25T17:25:33Z</dcterms:modified>
</cp:coreProperties>
</file>